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405" yWindow="180" windowWidth="15600" windowHeight="7245" tabRatio="700"/>
  </bookViews>
  <sheets>
    <sheet name="Tool Overview" sheetId="11" r:id="rId1"/>
    <sheet name="National Questionnaire" sheetId="24" r:id="rId2"/>
    <sheet name="District Questionnaire" sheetId="13" r:id="rId3"/>
    <sheet name="Overview Dashboard" sheetId="26" r:id="rId4"/>
    <sheet name="Findings Dashboard" sheetId="28" r:id="rId5"/>
    <sheet name="Sheet1" sheetId="27" state="hidden" r:id="rId6"/>
    <sheet name="Indicators" sheetId="29" r:id="rId7"/>
    <sheet name="Calculations" sheetId="25" state="hidden" r:id="rId8"/>
    <sheet name="Notes" sheetId="30" r:id="rId9"/>
  </sheets>
  <definedNames>
    <definedName name="_xlnm._FilterDatabase" localSheetId="2" hidden="1">'District Questionnaire'!$B$1:$O$6</definedName>
    <definedName name="_xlnm.Print_Area" localSheetId="4">'Findings Dashboard'!$A$1:$R$48</definedName>
    <definedName name="_xlnm.Print_Area" localSheetId="6">Indicators!$A$1:$D$47</definedName>
    <definedName name="_xlnm.Print_Area" localSheetId="1">'National Questionnaire'!$B$2:$D$24</definedName>
    <definedName name="_xlnm.Print_Area" localSheetId="3">'Overview Dashboard'!$A$1:$T$35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18" i="25" l="1"/>
  <c r="K17" i="25"/>
  <c r="C91" i="25" l="1"/>
  <c r="D91" i="25"/>
  <c r="F91" i="25" s="1"/>
  <c r="C36" i="28" s="1"/>
  <c r="B91" i="25"/>
  <c r="E113" i="25" l="1"/>
  <c r="E109" i="25"/>
  <c r="E101" i="25"/>
  <c r="E95" i="25"/>
  <c r="E90" i="25"/>
  <c r="B36" i="28" s="1"/>
  <c r="E69" i="25"/>
  <c r="E61" i="25"/>
  <c r="E55" i="25"/>
  <c r="E40" i="25"/>
  <c r="E30" i="25"/>
  <c r="E25" i="25"/>
  <c r="E15" i="25"/>
  <c r="E11" i="25"/>
  <c r="E20" i="25"/>
  <c r="M11" i="25"/>
  <c r="M15" i="25"/>
  <c r="L15" i="25"/>
  <c r="M14" i="25"/>
  <c r="M13" i="25"/>
  <c r="L14" i="25"/>
  <c r="L13" i="25"/>
  <c r="L11" i="25"/>
  <c r="K14" i="25" l="1"/>
  <c r="J14" i="25"/>
  <c r="K13" i="25"/>
  <c r="J13" i="25"/>
  <c r="K11" i="25"/>
  <c r="B29" i="28"/>
  <c r="B30" i="25"/>
  <c r="B43" i="28"/>
  <c r="B42" i="28"/>
  <c r="B113" i="25"/>
  <c r="B109" i="25"/>
  <c r="C109" i="25"/>
  <c r="D109" i="25"/>
  <c r="B19" i="28"/>
  <c r="B20" i="28"/>
  <c r="B21" i="28"/>
  <c r="B22" i="28"/>
  <c r="B25" i="28"/>
  <c r="B28" i="28"/>
  <c r="B31" i="28"/>
  <c r="B37" i="28"/>
  <c r="B39" i="28"/>
  <c r="B18" i="28"/>
  <c r="B39" i="25"/>
  <c r="C39" i="25"/>
  <c r="D39" i="25"/>
  <c r="B101" i="25"/>
  <c r="B100" i="13" s="1"/>
  <c r="B95" i="25"/>
  <c r="B94" i="13" s="1"/>
  <c r="B90" i="25"/>
  <c r="B89" i="13" s="1"/>
  <c r="B69" i="25"/>
  <c r="B68" i="13" s="1"/>
  <c r="B61" i="25"/>
  <c r="B60" i="13" s="1"/>
  <c r="B55" i="25"/>
  <c r="B40" i="25"/>
  <c r="B39" i="13" s="1"/>
  <c r="B25" i="25"/>
  <c r="B24" i="13" s="1"/>
  <c r="C25" i="25"/>
  <c r="B20" i="25"/>
  <c r="B19" i="13" s="1"/>
  <c r="B15" i="25"/>
  <c r="B11" i="25"/>
  <c r="B116" i="25"/>
  <c r="C116" i="25"/>
  <c r="D116" i="25"/>
  <c r="B114" i="25"/>
  <c r="C114" i="25"/>
  <c r="D114" i="25"/>
  <c r="B115" i="25"/>
  <c r="C115" i="25"/>
  <c r="D115" i="25"/>
  <c r="B4" i="25"/>
  <c r="C4" i="25"/>
  <c r="D4" i="25"/>
  <c r="B5" i="25"/>
  <c r="C5" i="25"/>
  <c r="D5" i="25"/>
  <c r="B6" i="25"/>
  <c r="C6" i="25"/>
  <c r="D6" i="25"/>
  <c r="B9" i="25"/>
  <c r="B10" i="25"/>
  <c r="B12" i="25"/>
  <c r="C12" i="25"/>
  <c r="D12" i="25"/>
  <c r="B13" i="25"/>
  <c r="C13" i="25"/>
  <c r="D13" i="25"/>
  <c r="B14" i="25"/>
  <c r="C14" i="25"/>
  <c r="D14" i="25"/>
  <c r="B16" i="25"/>
  <c r="C16" i="25"/>
  <c r="D16" i="25"/>
  <c r="B17" i="25"/>
  <c r="C17" i="25"/>
  <c r="D17" i="25"/>
  <c r="B18" i="25"/>
  <c r="C18" i="25"/>
  <c r="D18" i="25"/>
  <c r="B19" i="25"/>
  <c r="C19" i="25"/>
  <c r="D19" i="25"/>
  <c r="C20" i="25"/>
  <c r="D20" i="25"/>
  <c r="B21" i="25"/>
  <c r="C21" i="25"/>
  <c r="D21" i="25"/>
  <c r="B22" i="25"/>
  <c r="C22" i="25"/>
  <c r="D22" i="25"/>
  <c r="B23" i="25"/>
  <c r="C23" i="25"/>
  <c r="D23" i="25"/>
  <c r="B24" i="25"/>
  <c r="C24" i="25"/>
  <c r="D24" i="25"/>
  <c r="D25" i="25"/>
  <c r="B26" i="25"/>
  <c r="C26" i="25"/>
  <c r="D26" i="25"/>
  <c r="B27" i="25"/>
  <c r="C27" i="25"/>
  <c r="D27" i="25"/>
  <c r="B28" i="25"/>
  <c r="C28" i="25"/>
  <c r="D28" i="25"/>
  <c r="B29" i="25"/>
  <c r="C29" i="25"/>
  <c r="D29" i="25"/>
  <c r="C30" i="25"/>
  <c r="D30" i="25"/>
  <c r="B31" i="25"/>
  <c r="C31" i="25"/>
  <c r="D31" i="25"/>
  <c r="B32" i="25"/>
  <c r="C32" i="25"/>
  <c r="D32" i="25"/>
  <c r="B33" i="25"/>
  <c r="C33" i="25"/>
  <c r="D33" i="25"/>
  <c r="B34" i="25"/>
  <c r="C34" i="25"/>
  <c r="D34" i="25"/>
  <c r="B35" i="25"/>
  <c r="C35" i="25"/>
  <c r="D35" i="25"/>
  <c r="B36" i="25"/>
  <c r="C36" i="25"/>
  <c r="D36" i="25"/>
  <c r="B38" i="25"/>
  <c r="C38" i="25"/>
  <c r="D38" i="25"/>
  <c r="C40" i="25"/>
  <c r="D40" i="25"/>
  <c r="B41" i="25"/>
  <c r="C41" i="25"/>
  <c r="D41" i="25"/>
  <c r="K16" i="25" s="1"/>
  <c r="B42" i="25"/>
  <c r="C42" i="25"/>
  <c r="D42" i="25"/>
  <c r="M16" i="25" s="1"/>
  <c r="B43" i="25"/>
  <c r="C43" i="25"/>
  <c r="D43" i="25"/>
  <c r="K15" i="25" s="1"/>
  <c r="B44" i="25"/>
  <c r="C44" i="25"/>
  <c r="D44" i="25"/>
  <c r="B45" i="25"/>
  <c r="C45" i="25"/>
  <c r="D45" i="25"/>
  <c r="B46" i="25"/>
  <c r="C46" i="25"/>
  <c r="D46" i="25"/>
  <c r="G46" i="25" s="1"/>
  <c r="B47" i="25"/>
  <c r="C47" i="25"/>
  <c r="D47" i="25"/>
  <c r="B48" i="25"/>
  <c r="C48" i="25"/>
  <c r="D48" i="25"/>
  <c r="B49" i="25"/>
  <c r="C49" i="25"/>
  <c r="D49" i="25"/>
  <c r="B50" i="25"/>
  <c r="C50" i="25"/>
  <c r="D50" i="25"/>
  <c r="B51" i="25"/>
  <c r="C51" i="25"/>
  <c r="D51" i="25"/>
  <c r="B52" i="25"/>
  <c r="C52" i="25"/>
  <c r="D52" i="25"/>
  <c r="B53" i="25"/>
  <c r="C53" i="25"/>
  <c r="D53" i="25"/>
  <c r="B54" i="25"/>
  <c r="C54" i="25"/>
  <c r="D54" i="25"/>
  <c r="C55" i="25"/>
  <c r="D55" i="25"/>
  <c r="B56" i="25"/>
  <c r="C56" i="25"/>
  <c r="D56" i="25"/>
  <c r="B57" i="25"/>
  <c r="C57" i="25"/>
  <c r="D57" i="25"/>
  <c r="M17" i="25" s="1"/>
  <c r="B58" i="25"/>
  <c r="C58" i="25"/>
  <c r="D58" i="25"/>
  <c r="B59" i="25"/>
  <c r="C59" i="25"/>
  <c r="D59" i="25"/>
  <c r="B60" i="25"/>
  <c r="C60" i="25"/>
  <c r="D60" i="25"/>
  <c r="C61" i="25"/>
  <c r="D61" i="25"/>
  <c r="B62" i="25"/>
  <c r="C62" i="25"/>
  <c r="D62" i="25"/>
  <c r="B63" i="25"/>
  <c r="C63" i="25"/>
  <c r="D63" i="25"/>
  <c r="M18" i="25" s="1"/>
  <c r="B64" i="25"/>
  <c r="C64" i="25"/>
  <c r="D64" i="25"/>
  <c r="B65" i="25"/>
  <c r="C65" i="25"/>
  <c r="D65" i="25"/>
  <c r="B66" i="25"/>
  <c r="C66" i="25"/>
  <c r="D66" i="25"/>
  <c r="B68" i="25"/>
  <c r="C68" i="25"/>
  <c r="D68" i="25"/>
  <c r="C69" i="25"/>
  <c r="D69" i="25"/>
  <c r="B70" i="25"/>
  <c r="C70" i="25"/>
  <c r="D70" i="25"/>
  <c r="B71" i="25"/>
  <c r="C71" i="25"/>
  <c r="D71" i="25"/>
  <c r="B72" i="25"/>
  <c r="C72" i="25"/>
  <c r="D72" i="25"/>
  <c r="B73" i="25"/>
  <c r="C73" i="25"/>
  <c r="D73" i="25"/>
  <c r="B74" i="25"/>
  <c r="C74" i="25"/>
  <c r="D74" i="25"/>
  <c r="B75" i="25"/>
  <c r="C75" i="25"/>
  <c r="D75" i="25"/>
  <c r="B76" i="25"/>
  <c r="C76" i="25"/>
  <c r="D76" i="25"/>
  <c r="B77" i="25"/>
  <c r="C77" i="25"/>
  <c r="D77" i="25"/>
  <c r="B78" i="25"/>
  <c r="C78" i="25"/>
  <c r="D78" i="25"/>
  <c r="B79" i="25"/>
  <c r="C79" i="25"/>
  <c r="D79" i="25"/>
  <c r="B80" i="25"/>
  <c r="C80" i="25"/>
  <c r="D80" i="25"/>
  <c r="B81" i="25"/>
  <c r="C81" i="25"/>
  <c r="D81" i="25"/>
  <c r="B82" i="25"/>
  <c r="C82" i="25"/>
  <c r="D82" i="25"/>
  <c r="B83" i="25"/>
  <c r="C83" i="25"/>
  <c r="D83" i="25"/>
  <c r="B84" i="25"/>
  <c r="C84" i="25"/>
  <c r="D84" i="25"/>
  <c r="B85" i="25"/>
  <c r="C85" i="25"/>
  <c r="D85" i="25"/>
  <c r="B86" i="25"/>
  <c r="C86" i="25"/>
  <c r="D86" i="25"/>
  <c r="B87" i="25"/>
  <c r="C87" i="25"/>
  <c r="D87" i="25"/>
  <c r="B89" i="25"/>
  <c r="C89" i="25"/>
  <c r="D89" i="25"/>
  <c r="C90" i="25"/>
  <c r="D90" i="25"/>
  <c r="B92" i="25"/>
  <c r="C92" i="25"/>
  <c r="D92" i="25"/>
  <c r="B93" i="25"/>
  <c r="C93" i="25"/>
  <c r="D93" i="25"/>
  <c r="B94" i="25"/>
  <c r="C94" i="25"/>
  <c r="D94" i="25"/>
  <c r="C95" i="25"/>
  <c r="D95" i="25"/>
  <c r="B96" i="25"/>
  <c r="C96" i="25"/>
  <c r="D96" i="25"/>
  <c r="B97" i="25"/>
  <c r="C97" i="25"/>
  <c r="D97" i="25"/>
  <c r="B98" i="25"/>
  <c r="C98" i="25"/>
  <c r="D98" i="25"/>
  <c r="B100" i="25"/>
  <c r="C100" i="25"/>
  <c r="D100" i="25"/>
  <c r="C101" i="25"/>
  <c r="D101" i="25"/>
  <c r="B102" i="25"/>
  <c r="C102" i="25"/>
  <c r="D102" i="25"/>
  <c r="B103" i="25"/>
  <c r="C103" i="25"/>
  <c r="D103" i="25"/>
  <c r="B104" i="25"/>
  <c r="C104" i="25"/>
  <c r="D104" i="25"/>
  <c r="B105" i="25"/>
  <c r="C105" i="25"/>
  <c r="D105" i="25"/>
  <c r="B106" i="25"/>
  <c r="C106" i="25"/>
  <c r="D106" i="25"/>
  <c r="B107" i="25"/>
  <c r="C107" i="25"/>
  <c r="D107" i="25"/>
  <c r="B108" i="25"/>
  <c r="C108" i="25"/>
  <c r="D108" i="25"/>
  <c r="B110" i="25"/>
  <c r="C110" i="25"/>
  <c r="D110" i="25"/>
  <c r="B111" i="25"/>
  <c r="C111" i="25"/>
  <c r="D111" i="25"/>
  <c r="B112" i="25"/>
  <c r="C112" i="25"/>
  <c r="D112" i="25"/>
  <c r="H62" i="25" l="1"/>
  <c r="G17" i="25"/>
  <c r="G59" i="25"/>
  <c r="G52" i="25"/>
  <c r="G35" i="25"/>
  <c r="F102" i="25"/>
  <c r="C39" i="28" s="1"/>
  <c r="F105" i="25"/>
  <c r="C40" i="28" s="1"/>
  <c r="F85" i="25"/>
  <c r="C34" i="28" s="1"/>
  <c r="G81" i="25"/>
  <c r="G77" i="25"/>
  <c r="F58" i="25"/>
  <c r="C28" i="28" s="1"/>
  <c r="K28" i="28" s="1"/>
  <c r="H43" i="25"/>
  <c r="F34" i="25"/>
  <c r="C23" i="28" s="1"/>
  <c r="K23" i="28" s="1"/>
  <c r="G27" i="25"/>
  <c r="F21" i="25"/>
  <c r="C20" i="28" s="1"/>
  <c r="F48" i="25"/>
  <c r="C26" i="28" s="1"/>
  <c r="F45" i="25"/>
  <c r="C25" i="28" s="1"/>
  <c r="F31" i="25"/>
  <c r="C22" i="28" s="1"/>
  <c r="F64" i="25"/>
  <c r="C29" i="28" s="1"/>
  <c r="F12" i="25"/>
  <c r="C18" i="28" s="1"/>
  <c r="F16" i="25"/>
  <c r="C19" i="28" s="1"/>
  <c r="F26" i="25"/>
  <c r="C21" i="28" s="1"/>
  <c r="F51" i="25"/>
  <c r="C27" i="28" s="1"/>
  <c r="F72" i="25"/>
  <c r="C31" i="28" s="1"/>
  <c r="F76" i="25"/>
  <c r="C32" i="28" s="1"/>
  <c r="F80" i="25"/>
  <c r="C33" i="28" s="1"/>
  <c r="F96" i="25"/>
  <c r="C37" i="28" s="1"/>
  <c r="F110" i="25"/>
  <c r="C42" i="28" s="1"/>
  <c r="F114" i="25"/>
  <c r="C43" i="28" s="1"/>
  <c r="G92" i="25"/>
  <c r="K36" i="28" s="1"/>
  <c r="H56" i="25"/>
  <c r="H41" i="25"/>
  <c r="G32" i="25"/>
  <c r="G22" i="25"/>
  <c r="G103" i="25"/>
  <c r="G13" i="25"/>
  <c r="G111" i="25"/>
  <c r="G97" i="25"/>
  <c r="G73" i="25"/>
  <c r="G65" i="25"/>
  <c r="G115" i="25"/>
  <c r="G106" i="25"/>
  <c r="G86" i="25"/>
  <c r="G49" i="25"/>
  <c r="B29" i="13"/>
  <c r="L18" i="25"/>
  <c r="J18" i="25"/>
  <c r="K27" i="28" l="1"/>
  <c r="K33" i="28"/>
  <c r="K19" i="28"/>
  <c r="K18" i="28"/>
  <c r="K26" i="28"/>
  <c r="K29" i="28"/>
  <c r="K20" i="28"/>
  <c r="K34" i="28"/>
  <c r="K22" i="28"/>
  <c r="K39" i="28"/>
  <c r="K40" i="28"/>
  <c r="K42" i="28"/>
  <c r="K32" i="28"/>
  <c r="K37" i="28"/>
  <c r="K31" i="28"/>
  <c r="N18" i="25"/>
  <c r="O18" i="25" s="1"/>
  <c r="P18" i="25" s="1"/>
  <c r="K43" i="28" l="1"/>
  <c r="B54" i="13"/>
  <c r="J15" i="25" l="1"/>
  <c r="N15" i="25" l="1"/>
  <c r="O15" i="25" s="1"/>
  <c r="P15" i="25" s="1"/>
  <c r="O8" i="26" l="1"/>
  <c r="N8" i="26"/>
  <c r="O11" i="26"/>
  <c r="N11" i="26"/>
  <c r="P12" i="25"/>
  <c r="K25" i="28"/>
  <c r="M3" i="25"/>
  <c r="D3" i="25"/>
  <c r="E95" i="13"/>
  <c r="N16" i="25"/>
  <c r="L17" i="25"/>
  <c r="J17" i="25"/>
  <c r="L16" i="25"/>
  <c r="J16" i="25"/>
  <c r="N14" i="25"/>
  <c r="P6" i="25"/>
  <c r="K3" i="25"/>
  <c r="L3" i="25"/>
  <c r="L2" i="25"/>
  <c r="K2" i="25"/>
  <c r="B2" i="25"/>
  <c r="B3" i="25"/>
  <c r="C3" i="25"/>
  <c r="B1" i="25"/>
  <c r="E78" i="13"/>
  <c r="E45" i="13"/>
  <c r="E47" i="13"/>
  <c r="M2" i="25" l="1"/>
  <c r="N13" i="25"/>
  <c r="O14" i="26" s="1"/>
  <c r="N11" i="25"/>
  <c r="O11" i="25" s="1"/>
  <c r="P11" i="25" s="1"/>
  <c r="N12" i="26" s="1"/>
  <c r="O14" i="25"/>
  <c r="P14" i="25" s="1"/>
  <c r="N15" i="26" s="1"/>
  <c r="O15" i="26"/>
  <c r="N17" i="25"/>
  <c r="O16" i="25"/>
  <c r="P16" i="25" s="1"/>
  <c r="N9" i="26" s="1"/>
  <c r="O9" i="26"/>
  <c r="K21" i="28"/>
  <c r="O13" i="25" l="1"/>
  <c r="P13" i="25" s="1"/>
  <c r="N14" i="26" s="1"/>
  <c r="O12" i="26"/>
  <c r="O10" i="26"/>
  <c r="O17" i="25"/>
  <c r="P17" i="25" s="1"/>
  <c r="N10" i="26" s="1"/>
  <c r="B10" i="13"/>
  <c r="B14" i="13"/>
</calcChain>
</file>

<file path=xl/sharedStrings.xml><?xml version="1.0" encoding="utf-8"?>
<sst xmlns="http://schemas.openxmlformats.org/spreadsheetml/2006/main" count="333" uniqueCount="294">
  <si>
    <t>This dashboard is made possible by the generous support of the American people through the United States Agency for International Development (USAID). The contents are the responsibility of JSI Research &amp; Training Institute, Inc. and do not necessarily reflect the views of USAID or the United States government.</t>
  </si>
  <si>
    <t>No</t>
  </si>
  <si>
    <t>Yes</t>
  </si>
  <si>
    <t>Nutrition</t>
  </si>
  <si>
    <t>Malaria</t>
  </si>
  <si>
    <t>Vitamin A</t>
  </si>
  <si>
    <r>
      <t xml:space="preserve">Is there a national policy around providing </t>
    </r>
    <r>
      <rPr>
        <b/>
        <sz val="11"/>
        <color theme="1"/>
        <rFont val="Calibri"/>
        <family val="2"/>
        <scheme val="minor"/>
      </rPr>
      <t>micronutrient powders</t>
    </r>
    <r>
      <rPr>
        <sz val="11"/>
        <color theme="1"/>
        <rFont val="Calibri"/>
        <family val="2"/>
        <scheme val="minor"/>
      </rPr>
      <t xml:space="preserve"> for children?</t>
    </r>
  </si>
  <si>
    <t>How would you rate the coverage of this program?</t>
  </si>
  <si>
    <t>Micronutrient Powders</t>
  </si>
  <si>
    <t>Improved Sanitation</t>
  </si>
  <si>
    <t>Water Safety</t>
  </si>
  <si>
    <t xml:space="preserve">Helminth infection </t>
  </si>
  <si>
    <t xml:space="preserve">How would you rate the coverage of this program? </t>
  </si>
  <si>
    <t>Section 1. General Anemia Questions</t>
  </si>
  <si>
    <t>Section 2. Nutrition</t>
  </si>
  <si>
    <t>How would you describe the prevalence of anemia among women of reproductive age (15-49 years) in your district?</t>
  </si>
  <si>
    <r>
      <t xml:space="preserve">Is there a national policy around </t>
    </r>
    <r>
      <rPr>
        <b/>
        <sz val="11"/>
        <color theme="1"/>
        <rFont val="Calibri"/>
        <family val="2"/>
        <scheme val="minor"/>
      </rPr>
      <t>deworming</t>
    </r>
    <r>
      <rPr>
        <sz val="11"/>
        <color theme="1"/>
        <rFont val="Calibri"/>
        <family val="2"/>
        <scheme val="minor"/>
      </rPr>
      <t xml:space="preserve"> pregnant women?</t>
    </r>
  </si>
  <si>
    <r>
      <t xml:space="preserve">Is there a national policy around providing high-dose </t>
    </r>
    <r>
      <rPr>
        <b/>
        <sz val="11"/>
        <color theme="1"/>
        <rFont val="Calibri"/>
        <family val="2"/>
        <scheme val="minor"/>
      </rPr>
      <t xml:space="preserve">vitamin A </t>
    </r>
    <r>
      <rPr>
        <sz val="11"/>
        <color theme="1"/>
        <rFont val="Calibri"/>
        <family val="2"/>
        <scheme val="minor"/>
      </rPr>
      <t>for children?</t>
    </r>
  </si>
  <si>
    <t>Improved sanitation is defined as flush or pour-flush toilet/latrine to: piped sewer system, septic tank, pit latrine, ventilated improved pit (VIP) latrine, pit latrine with slab, composting toilet.</t>
  </si>
  <si>
    <t>Is there a national policy around providing IFA supplements for pregnant women?</t>
  </si>
  <si>
    <t>Is there a program in your district for IFA supplementation to pregnant women?</t>
  </si>
  <si>
    <t>Iron Folic Acid (IFA)</t>
  </si>
  <si>
    <t>How do you rate the coverage of this program?</t>
  </si>
  <si>
    <t>Is there a program in your district to provide micronutrient powders to children?</t>
  </si>
  <si>
    <t>Is there a program in your district for high-dose vitamin A supplementation to children?</t>
  </si>
  <si>
    <t>How would you describe the prevalence of exclusive breastfeeding among children 0-5 months of age in your district?</t>
  </si>
  <si>
    <t>Safe water supply</t>
  </si>
  <si>
    <t>Hygiene</t>
  </si>
  <si>
    <t>How would you describe the prevalence of malaria among pregnant women in your district?</t>
  </si>
  <si>
    <t>How would you describe the prevalence of malaria among children 6-59 months in your district?</t>
  </si>
  <si>
    <t>Is there a program in your district for intermittent preventive treatment (IPTp) of malaria for pregnant women?</t>
  </si>
  <si>
    <t>Are there programs in your district that distribute insecticide treated nets for the prevention of malaria?</t>
  </si>
  <si>
    <t>Improved water sources include piped drinking water supply/ public taps/standposts/tubewell/borehole; protected dug well; protected spring or rainwater</t>
  </si>
  <si>
    <t>Is there a national policy around providing IFA supplementation to women of reproductive age, including adolescent girls?</t>
  </si>
  <si>
    <t>Is there a national policy around providing micronutrient powders to children?</t>
  </si>
  <si>
    <t>Is there a national policy around providing high-dose vitamin A supplementation to children?</t>
  </si>
  <si>
    <t>Is there a national policy around deworming children?</t>
  </si>
  <si>
    <t>Is there a national reproductive health strategy that includes information on birth spacing and family planning methods?</t>
  </si>
  <si>
    <t>Is there a national policy on delayed cord clamping?</t>
  </si>
  <si>
    <t>Percentage of infants 0-5 months who are fed exclusively with breast milk.</t>
  </si>
  <si>
    <t>Percentage of households in your district with soap and water at a hand washing facility commonly used by family members</t>
  </si>
  <si>
    <t>Feeding Practices</t>
  </si>
  <si>
    <t>Is there a national policy around deworming pregnant women?</t>
  </si>
  <si>
    <t>National Anemia Questionnaire</t>
  </si>
  <si>
    <t>Is there a program for deworming pregnant women?</t>
  </si>
  <si>
    <t>Pregnant women</t>
  </si>
  <si>
    <t>How do you rate the coverage of the program?</t>
  </si>
  <si>
    <t>Delayed cord clamping-- during labor, waiting 1-3 minutes after the baby is delivered before clamping the umbilical cord.</t>
  </si>
  <si>
    <t>District</t>
  </si>
  <si>
    <t>National</t>
  </si>
  <si>
    <t>National prevalence of anemia among women of reproductive age (15-49 years).</t>
  </si>
  <si>
    <t>Children under 5 years</t>
  </si>
  <si>
    <t>Sub-regional prevalence of anemia among women of reproductive age (15-49 years).</t>
  </si>
  <si>
    <t>Anemia</t>
  </si>
  <si>
    <t>Normal</t>
  </si>
  <si>
    <t>Mild</t>
  </si>
  <si>
    <t>Severe</t>
  </si>
  <si>
    <t>Biomarkers</t>
  </si>
  <si>
    <t>Percentage of women 15-49 years with anemia (hemoglobin &lt; 12 g/dL) in your district.</t>
  </si>
  <si>
    <t>Percentage of pregnant women with malaria in your district.</t>
  </si>
  <si>
    <t>Percentage of children 6-59 months with malaria in your district.</t>
  </si>
  <si>
    <t>Children 6–59 months</t>
  </si>
  <si>
    <t>What is the proportion of infants and children 6–59 months with vitamin A deficiency (retinol or retinol-binding protein ≤ 0.70 μmol/L) in your district?</t>
  </si>
  <si>
    <t>Women 15–49 years</t>
  </si>
  <si>
    <t>Percentage of children 6-23 months who are fed breast milk in your district.</t>
  </si>
  <si>
    <t>How would you describe the prevalence of breastfeeding among children 6-23 months of age in your district?</t>
  </si>
  <si>
    <t>Is there a national policy for promotion of water and sanitation?</t>
  </si>
  <si>
    <t>Is there a national agricultural policy with one or more of these nutrition sensitive components: value chain development for enhanced nutrition, support for dietary diversity, home gardens, and/or livestock breeding and animal husbandry programs?</t>
  </si>
  <si>
    <t>Section 3. Disease Control</t>
  </si>
  <si>
    <t>Section 4. Water and Sanitation</t>
  </si>
  <si>
    <t>1a</t>
  </si>
  <si>
    <t>2a</t>
  </si>
  <si>
    <t>Country:</t>
  </si>
  <si>
    <t>Region:</t>
  </si>
  <si>
    <t>District:</t>
  </si>
  <si>
    <t>District Anemia Questionnaire</t>
  </si>
  <si>
    <t>Dashboard Data</t>
  </si>
  <si>
    <t>Numerical</t>
  </si>
  <si>
    <t>Estimate</t>
  </si>
  <si>
    <t xml:space="preserve">Text showing </t>
  </si>
  <si>
    <t>Bar Graph</t>
  </si>
  <si>
    <t>Text to number</t>
  </si>
  <si>
    <t>Coverage</t>
  </si>
  <si>
    <t>12a</t>
  </si>
  <si>
    <t>14a</t>
  </si>
  <si>
    <t>Percentage of households in your district that treat water used for consumption</t>
  </si>
  <si>
    <t>Percentage of women of reproductive age using a modern family planning method in your district.</t>
  </si>
  <si>
    <t>Percentage of health facilities in your district practicing delayed cord clamping</t>
  </si>
  <si>
    <t>Are there programs to promote home food production in your district?</t>
  </si>
  <si>
    <t>Disease Control</t>
  </si>
  <si>
    <t>IPTp of malaria for pregnant women</t>
  </si>
  <si>
    <t>Distribution of insecticide treated nets</t>
  </si>
  <si>
    <t>Provision of micronutrient powders to children</t>
  </si>
  <si>
    <t>Deworming children</t>
  </si>
  <si>
    <t>Deworming pregnant women</t>
  </si>
  <si>
    <t>Delayed cord clamping</t>
  </si>
  <si>
    <t>Household treatment of water used for consumption</t>
  </si>
  <si>
    <t>Handwashing facility with soap and water</t>
  </si>
  <si>
    <t>Access to improved sanitation</t>
  </si>
  <si>
    <t>Promotion of home food production</t>
  </si>
  <si>
    <t>Ag</t>
  </si>
  <si>
    <t>IFA for women of reproductive age</t>
  </si>
  <si>
    <t>Vitamin A supplementation to children</t>
  </si>
  <si>
    <t>RH</t>
  </si>
  <si>
    <t>Program</t>
  </si>
  <si>
    <t>Usage of modern methods of family planning</t>
  </si>
  <si>
    <r>
      <rPr>
        <sz val="12"/>
        <color theme="1"/>
        <rFont val="Calibri"/>
        <family val="2"/>
        <scheme val="minor"/>
      </rPr>
      <t xml:space="preserve">Usage of an </t>
    </r>
    <r>
      <rPr>
        <sz val="12"/>
        <color theme="1"/>
        <rFont val="Calibri"/>
        <family val="2"/>
        <scheme val="minor"/>
      </rPr>
      <t>improved water source</t>
    </r>
  </si>
  <si>
    <t>Deworming of children in schools</t>
  </si>
  <si>
    <t>Hygiene education in schools</t>
  </si>
  <si>
    <t>WASH</t>
  </si>
  <si>
    <t>What is the coverage of this program? (% of children receiving micronutrient powder)</t>
  </si>
  <si>
    <t>What is the coverage of this program? (% of children receiving vitamin A supplementation)</t>
  </si>
  <si>
    <t>Is there a program in your district for IFA supplementation to women of reproductive age (including adolescent girls)?</t>
  </si>
  <si>
    <t>Section 5. Reproductive Health</t>
  </si>
  <si>
    <t>Strategy/ Policy</t>
  </si>
  <si>
    <t>Percentage of children 6-59 months with anemia (hemoglobin &lt; 11 g/dL) in your district.</t>
  </si>
  <si>
    <t>How would you describe the prevalence of anemia among children 6-59 months in your district?</t>
  </si>
  <si>
    <t>Percentage of WRA given IFA supplementation.</t>
  </si>
  <si>
    <t>What is the coverage of this program? (% of women going to ANC receiving IPTp.)</t>
  </si>
  <si>
    <t>What is the coverage of the program? (% of target population receiving a bednet)</t>
  </si>
  <si>
    <t>Is there a program for deworming children 12-59 months in your district?</t>
  </si>
  <si>
    <t>What is the coverage of this program? (% of children 12-59 months dewormed)</t>
  </si>
  <si>
    <t>Percentage of pregnant women with helminth infection</t>
  </si>
  <si>
    <t>What is the coverage of this program? (% of pregnant women dewormed)</t>
  </si>
  <si>
    <t>Is delayed cord clamping practiced at health facilities in your district?</t>
  </si>
  <si>
    <t>What is the coverage of this program? (% schools deworming children)</t>
  </si>
  <si>
    <t>Are there programs for the deworming of children in schools in your district?</t>
  </si>
  <si>
    <t>Are there programs to promote hygiene education in schools in your district?</t>
  </si>
  <si>
    <t>What is the coverage of this program? (% schools teaching hygiene education)</t>
  </si>
  <si>
    <t>Section 6. Agriculture</t>
  </si>
  <si>
    <t>Section 7. Education</t>
  </si>
  <si>
    <t>Does the district use improved water sources?</t>
  </si>
  <si>
    <t>Is there a program to treat household water used for consumption in your district?</t>
  </si>
  <si>
    <t>Does the population in your district have access to improved sanitation?</t>
  </si>
  <si>
    <t>How would you describe the coverage of household treatment of water used for consumption?</t>
  </si>
  <si>
    <t xml:space="preserve">Percentage of population in your district with access to an adequate sanitation facility. </t>
  </si>
  <si>
    <t>How would you describe the access to improved sanitation facilities among the population in your district?</t>
  </si>
  <si>
    <t>How would you describe the access to a handwashing facility with soap and water among households in your district?</t>
  </si>
  <si>
    <t>National prevalence of anemia among children 6-59 months.</t>
  </si>
  <si>
    <t>Sub-regional prevalence of anemia among children 6-59 months.</t>
  </si>
  <si>
    <t>Ed</t>
  </si>
  <si>
    <t xml:space="preserve">Is there a national policy around infant and young child feeding (IYCF) practices? </t>
  </si>
  <si>
    <t xml:space="preserve">Is there a national education policy on hygiene education to school age children in schools? </t>
  </si>
  <si>
    <t>How would you describe the prevalence of helminth infestation among pregnant women in your district?</t>
  </si>
  <si>
    <t>Percentage of population in your district that is using an improved water source.</t>
  </si>
  <si>
    <t>How would you describe the usage of an improved water source among the population in your district?</t>
  </si>
  <si>
    <t>How would you describe the usage of modern family planning methods among women of reproductive age in your district?</t>
  </si>
  <si>
    <t>15a</t>
  </si>
  <si>
    <t>22a</t>
  </si>
  <si>
    <t>25a</t>
  </si>
  <si>
    <t>32a</t>
  </si>
  <si>
    <t>34a</t>
  </si>
  <si>
    <t>IFA for pregnant women at ANC</t>
  </si>
  <si>
    <t>Is there a national policy for the prevention and treatment of malaria?</t>
  </si>
  <si>
    <t xml:space="preserve">Is there a national education policy on deworming school age children in schools? </t>
  </si>
  <si>
    <t>Children 6-59 months</t>
  </si>
  <si>
    <t>How would you describe the prevalence of helminth infection among children 6-59 months in your district?</t>
  </si>
  <si>
    <t>What is the coverage of this program (percentage of pregnant women attending ANC who receive IFA)?</t>
  </si>
  <si>
    <t>4a</t>
  </si>
  <si>
    <t>6a</t>
  </si>
  <si>
    <t>8a</t>
  </si>
  <si>
    <t>10a</t>
  </si>
  <si>
    <t>Is there a program in your district that promotes exclusive breastfeeding for infants 0-5 months?</t>
  </si>
  <si>
    <t>Is there a program in your district that promotes continued breastfeeding for children 6-23 months?</t>
  </si>
  <si>
    <t>16a</t>
  </si>
  <si>
    <t>18a</t>
  </si>
  <si>
    <t>20a</t>
  </si>
  <si>
    <t>23a</t>
  </si>
  <si>
    <t>26a</t>
  </si>
  <si>
    <t>28a</t>
  </si>
  <si>
    <t>30a</t>
  </si>
  <si>
    <t>Is there a program in your district to promote the use of soap and water at handwashing facilities?</t>
  </si>
  <si>
    <t>36a</t>
  </si>
  <si>
    <t>Barriers</t>
  </si>
  <si>
    <t>Exclusive breastfeeding in infants 0-5 months</t>
  </si>
  <si>
    <t>Numerator</t>
  </si>
  <si>
    <t>Denominator</t>
  </si>
  <si>
    <t xml:space="preserve">Changed indicator </t>
  </si>
  <si>
    <t xml:space="preserve">Section 1. General Anemia </t>
  </si>
  <si>
    <t>Prevalence of anemia among women of reproductive age (15-49 years) in your district?</t>
  </si>
  <si>
    <t>Number of women of reproductive age (15-49 years) with anemia (hemoglobin &lt; 12 g/dL) in your district</t>
  </si>
  <si>
    <t>Number of women of reproductive age (15-49 years) in your district</t>
  </si>
  <si>
    <t>Number of children 6-59 months with anemia (hemoglobin &lt; 11 g/dL) in your district.</t>
  </si>
  <si>
    <t>Number of children 6-59 months in your district.</t>
  </si>
  <si>
    <t>IFA</t>
  </si>
  <si>
    <t>Percentage of pregnant women going to ANC receiving IFA supplementation in your district.</t>
  </si>
  <si>
    <t>Number of pregnant women going to ANC in your district.</t>
  </si>
  <si>
    <t>Percentage of women of reproductive age (15-49 years) receiving IFA supplementation in your district.</t>
  </si>
  <si>
    <t>Number of women of reproductive age (15-49 years) receiving IFA supplementation in your district.</t>
  </si>
  <si>
    <t>Percentage of children (6-24 months) receiving micronutrient powder in your district</t>
  </si>
  <si>
    <t>Number of children (6-24 months) receiving micronutrient powder in your district</t>
  </si>
  <si>
    <t>Number of children (6-24 months) in your district</t>
  </si>
  <si>
    <t>Percentage of children ages 6-59 months old who received at least two doses of vitamin A in the previous year in your district</t>
  </si>
  <si>
    <t>Number of children ages 6-59 months old who received at least two doses of vitamin A in the previous year in your district</t>
  </si>
  <si>
    <t>Number of children ages 6-59 months old in your district</t>
  </si>
  <si>
    <t>Infant and Young Child Feeding</t>
  </si>
  <si>
    <t>Percentage of infants 0-5 months who are fed exclusively with breast milk in your district</t>
  </si>
  <si>
    <t>Number  of infants 0-5 months who are fed exclusively with breast milk in your district</t>
  </si>
  <si>
    <t>Number of infants 0-5 months in your district</t>
  </si>
  <si>
    <t>Number of children 6-23 months who are fed breast milk in your district.</t>
  </si>
  <si>
    <t>Number of children 6-23 months in your district.</t>
  </si>
  <si>
    <t>Number of pregnant women with malaria (as diagnosed by clinical signs, rapid diagnostic test or microscopy) in your district.</t>
  </si>
  <si>
    <t>Number of pregnant women in your district.</t>
  </si>
  <si>
    <t>Percentage of children 6-59 months with malaria (as diagnosed by clinical signs, rapid diagnostic test or microscopy) in your district.</t>
  </si>
  <si>
    <t>Percentage of women going to ANC receiving IPTp</t>
  </si>
  <si>
    <t>Number of pregnant women going to ANC receiving IPTp in your district.</t>
  </si>
  <si>
    <t>% of target households receiving a bednet</t>
  </si>
  <si>
    <t>Number of households in your district  with at least one and more than one mosquito net (treated or untreated), ever-treated mosquito nets and insecticide-treated net</t>
  </si>
  <si>
    <t xml:space="preserve">Number of households in your district  </t>
  </si>
  <si>
    <t>Number of children age 6-59 months in your district with a fever in the past two weeks</t>
  </si>
  <si>
    <t>Helminths</t>
  </si>
  <si>
    <t>Prevalence of helminth infection among children 6-59 months</t>
  </si>
  <si>
    <t>Number of children age 6-59 months in your district with a diagnosed helminth infection</t>
  </si>
  <si>
    <t xml:space="preserve">Number of children age 6-59 months in your district </t>
  </si>
  <si>
    <t>Percentage of children 12-59 months who were dewormed</t>
  </si>
  <si>
    <t>Number of pregnant women going to ANC receiving deworming medication in your district.</t>
  </si>
  <si>
    <t>Section 4. Water, Sanitation, and Hygiene</t>
  </si>
  <si>
    <t>Safe Water Supply</t>
  </si>
  <si>
    <t>Number of people in your district who are using an improved water source (Improved water sources include piped drinking water supply/ public taps/standposts/tubewell/borehole; protected dug well; protected spring or rainwater).</t>
  </si>
  <si>
    <t xml:space="preserve">Number of people in your district </t>
  </si>
  <si>
    <t>Number of households in your district that treat water used for consumption</t>
  </si>
  <si>
    <t xml:space="preserve">Number of households in your district </t>
  </si>
  <si>
    <t>Number of households in your district with soap and water at a hand washing facility commonly used by family members</t>
  </si>
  <si>
    <t>Percentage of population in your district with access to an improved sanitation facility.</t>
  </si>
  <si>
    <t>Number of people in your district with access to an improved sanitation facility (Improved sanitation is defined as flush or pour-flush toilet/latrine to: piped sewer system, septic tank, pit latrine, ventilated improved pit (VIP) latrine, pit latrine with slab, composting toilet).</t>
  </si>
  <si>
    <t>Family Planning</t>
  </si>
  <si>
    <t>Number of women of reproductive age using a modern family planning method in your district.</t>
  </si>
  <si>
    <t>Number of women of reproductive age in your district.</t>
  </si>
  <si>
    <t>Delayed Cord Clamping</t>
  </si>
  <si>
    <t>Number of health facilities in your district practicing delayed cord clamping</t>
  </si>
  <si>
    <t xml:space="preserve">Number of health facilities in your district </t>
  </si>
  <si>
    <t>Percentage of households enrolled in home food production programs.</t>
  </si>
  <si>
    <t>Number of households enrolled in home food production programs in your district (home food production programs include home gardens, small livestock breeding, and animal husbandry programs).</t>
  </si>
  <si>
    <t>Number of households in your district.</t>
  </si>
  <si>
    <t>Percentage of schools deworming children</t>
  </si>
  <si>
    <t xml:space="preserve">Number of schools in your district carrying out deworming programs for children </t>
  </si>
  <si>
    <t>Number of schools in your district</t>
  </si>
  <si>
    <t>Percentage of schools teaching hygiene education</t>
  </si>
  <si>
    <t xml:space="preserve">Number of schools in your district carrying out hygiene education programs for children </t>
  </si>
  <si>
    <t>Number of women of reproductive age (15-49 years) in your district - number of pregnant women</t>
  </si>
  <si>
    <t>Indicator</t>
  </si>
  <si>
    <t>Continued breastfeeding in children 6-23 months</t>
  </si>
  <si>
    <t>Suggested Anemia Interventions</t>
  </si>
  <si>
    <r>
      <t xml:space="preserve">What is the proportion of children under 5 years with </t>
    </r>
    <r>
      <rPr>
        <b/>
        <sz val="11"/>
        <color rgb="FF000000"/>
        <rFont val="Calibri"/>
        <family val="2"/>
      </rPr>
      <t>iron deficiency</t>
    </r>
    <r>
      <rPr>
        <sz val="11"/>
        <color rgb="FF000000"/>
        <rFont val="Calibri"/>
        <family val="2"/>
      </rPr>
      <t xml:space="preserve"> (</t>
    </r>
    <r>
      <rPr>
        <b/>
        <sz val="11"/>
        <color rgb="FF000000"/>
        <rFont val="Calibri"/>
        <family val="2"/>
      </rPr>
      <t xml:space="preserve">ferritin </t>
    </r>
    <r>
      <rPr>
        <sz val="11"/>
        <color rgb="FF000000"/>
        <rFont val="Calibri"/>
        <family val="2"/>
      </rPr>
      <t>&lt;12 μg/L ) ?</t>
    </r>
  </si>
  <si>
    <r>
      <t xml:space="preserve">How would you describe the prevalence of </t>
    </r>
    <r>
      <rPr>
        <b/>
        <sz val="11"/>
        <color rgb="FF000000"/>
        <rFont val="Calibri"/>
        <family val="2"/>
      </rPr>
      <t>iron deficiency</t>
    </r>
    <r>
      <rPr>
        <sz val="11"/>
        <color rgb="FF000000"/>
        <rFont val="Calibri"/>
        <family val="2"/>
      </rPr>
      <t xml:space="preserve"> among children under 5 years?</t>
    </r>
  </si>
  <si>
    <r>
      <t xml:space="preserve">What is the proportion of infants and children 6–59 months with </t>
    </r>
    <r>
      <rPr>
        <b/>
        <sz val="11"/>
        <color rgb="FF000000"/>
        <rFont val="Calibri"/>
        <family val="2"/>
      </rPr>
      <t xml:space="preserve">vitamin A deficiency </t>
    </r>
    <r>
      <rPr>
        <sz val="11"/>
        <color rgb="FF000000"/>
        <rFont val="Calibri"/>
        <family val="2"/>
      </rPr>
      <t>(</t>
    </r>
    <r>
      <rPr>
        <b/>
        <sz val="11"/>
        <color rgb="FF000000"/>
        <rFont val="Calibri"/>
        <family val="2"/>
      </rPr>
      <t xml:space="preserve">retinol </t>
    </r>
    <r>
      <rPr>
        <sz val="11"/>
        <color rgb="FF000000"/>
        <rFont val="Calibri"/>
        <family val="2"/>
      </rPr>
      <t>or</t>
    </r>
    <r>
      <rPr>
        <b/>
        <sz val="11"/>
        <color rgb="FF000000"/>
        <rFont val="Calibri"/>
        <family val="2"/>
      </rPr>
      <t xml:space="preserve"> retinol-binding protein</t>
    </r>
    <r>
      <rPr>
        <sz val="11"/>
        <color rgb="FF000000"/>
        <rFont val="Calibri"/>
        <family val="2"/>
      </rPr>
      <t xml:space="preserve"> ≤ 0.70 μmol/L)?</t>
    </r>
  </si>
  <si>
    <r>
      <t xml:space="preserve">How would you describe the prevalence of </t>
    </r>
    <r>
      <rPr>
        <b/>
        <sz val="11"/>
        <color rgb="FF000000"/>
        <rFont val="Calibri"/>
        <family val="2"/>
      </rPr>
      <t>vitamin A deficiency</t>
    </r>
    <r>
      <rPr>
        <sz val="11"/>
        <color rgb="FF000000"/>
        <rFont val="Calibri"/>
        <family val="2"/>
      </rPr>
      <t xml:space="preserve"> among infants and children 6–59 months?</t>
    </r>
  </si>
  <si>
    <r>
      <t xml:space="preserve">What is the proportion of women of reproductive age (15-49 years) with </t>
    </r>
    <r>
      <rPr>
        <b/>
        <sz val="11"/>
        <color rgb="FF000000"/>
        <rFont val="Calibri"/>
        <family val="2"/>
      </rPr>
      <t>iron deficiency</t>
    </r>
    <r>
      <rPr>
        <sz val="11"/>
        <color rgb="FF000000"/>
        <rFont val="Calibri"/>
        <family val="2"/>
      </rPr>
      <t xml:space="preserve"> (</t>
    </r>
    <r>
      <rPr>
        <b/>
        <sz val="11"/>
        <color rgb="FF000000"/>
        <rFont val="Calibri"/>
        <family val="2"/>
      </rPr>
      <t xml:space="preserve">ferritin </t>
    </r>
    <r>
      <rPr>
        <sz val="11"/>
        <color rgb="FF000000"/>
        <rFont val="Calibri"/>
        <family val="2"/>
      </rPr>
      <t>&lt;15 μg/L) ?</t>
    </r>
  </si>
  <si>
    <t>Women 15-49 years</t>
  </si>
  <si>
    <r>
      <t xml:space="preserve">How would you describe the prevalence of </t>
    </r>
    <r>
      <rPr>
        <b/>
        <sz val="11"/>
        <color rgb="FF000000"/>
        <rFont val="Calibri"/>
        <family val="2"/>
      </rPr>
      <t>iron deficiency</t>
    </r>
    <r>
      <rPr>
        <sz val="11"/>
        <color rgb="FF000000"/>
        <rFont val="Calibri"/>
        <family val="2"/>
      </rPr>
      <t xml:space="preserve"> among women of reproductive age (15-49 years)?</t>
    </r>
  </si>
  <si>
    <t>This information is shown on the Overview Dashboard and comes from both the Biomarker and District questionnaires</t>
  </si>
  <si>
    <t>Estimate Text</t>
  </si>
  <si>
    <t>Sub-Regional</t>
  </si>
  <si>
    <t>Calculations here are linked to the dashboards</t>
  </si>
  <si>
    <t>COVERAGE</t>
  </si>
  <si>
    <t>PROGRAM</t>
  </si>
  <si>
    <t>POLICY</t>
  </si>
  <si>
    <t>Overview</t>
  </si>
  <si>
    <t>To insert notes that capture the discussion and action points from the workshop:</t>
  </si>
  <si>
    <t>From the insert tab, select Object from the ribbon</t>
  </si>
  <si>
    <t>1. Click on the Create from File tab 
2. Select Display as icon
3. Use the browse button to navigate to the file on your computer
4. Click OK</t>
  </si>
  <si>
    <t>Click on a blank cell in this worksheet</t>
  </si>
  <si>
    <t>Is there a program in your district to promote the use of modern family planning methods among women of reproductive age?</t>
  </si>
  <si>
    <t>38a</t>
  </si>
  <si>
    <t>40a</t>
  </si>
  <si>
    <t>42a</t>
  </si>
  <si>
    <t>44a</t>
  </si>
  <si>
    <t>46a</t>
  </si>
  <si>
    <t>48a</t>
  </si>
  <si>
    <t>Use the downward arrow in the upper rght corner to expand the ribbon</t>
  </si>
  <si>
    <t xml:space="preserve">How would you describe the coverage of the practice of delayed cord clamping in your district? </t>
  </si>
  <si>
    <t>Moderate</t>
  </si>
  <si>
    <t>Percentage of children 6-59 months with helminth infection.</t>
  </si>
  <si>
    <t>Is there a program to promote the consumption of micronutrient-rich foods and biofortified foods in your district?</t>
  </si>
  <si>
    <t>Percentage of households in district reached by programs that promote micronutrient-rich foods and biofortified foods?</t>
  </si>
  <si>
    <t>How would you rate the coverage of this program to promote micronutrient-rich foods and biofortified foods?</t>
  </si>
  <si>
    <t>Percentage of households in your district that treat water used for consumption.</t>
  </si>
  <si>
    <t>Percentage of households in your district with soap and water at a hand washing facility commonly used by family members.</t>
  </si>
  <si>
    <t>Ghana</t>
  </si>
  <si>
    <t>Northern</t>
  </si>
  <si>
    <t>Kumbumgu</t>
  </si>
  <si>
    <t>Number of pregnant women going to ANC receiving IFA supplementation in your district.</t>
  </si>
  <si>
    <t>Is there diagnosis and treatment of malaria in all age groups in your district?</t>
  </si>
  <si>
    <t>Percentage of children age 6-59 months in your district who received ACT treatment for malaria.</t>
  </si>
  <si>
    <t>Number of children age 6-59 months in your district in the past two weeks who received ACT treatment for malaria.</t>
  </si>
  <si>
    <t>Diagnosis and treatment of malaria in all age groups</t>
  </si>
  <si>
    <t>Number of people in your district enrolled in program to promote the consumption of micronutrient-rich and biofortied foods?</t>
  </si>
  <si>
    <t>Percentage of people in your district enrolled in program to promote the consumption of micronutrient-rich and biofortified foods?</t>
  </si>
  <si>
    <t>Promotion of micronutrient-rich and biofortified foods</t>
  </si>
  <si>
    <t>How would you describe the program for ACT (artemisinin-based combination therapy) for malaria among children 6-59 months  in your district?</t>
  </si>
  <si>
    <t>Percentage of children age 6-59 months in your district who received ACT (artemisinin-based combination therapy) treatment for malaria.</t>
  </si>
  <si>
    <t>Number of children age 12-59 months in your district who received deworming medication</t>
  </si>
  <si>
    <t xml:space="preserve">Number of children age 12-59 months in your district </t>
  </si>
  <si>
    <t>Percentage of pregnant women going to ANC receiving deworming medication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</si>
</sst>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quot;&quot;;&quot;&quot;;&quot;&quot;;&quot;&quot;"/>
  </numFmts>
  <fonts count="36"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3"/>
      <color theme="1"/>
      <name val="Calibri"/>
      <family val="2"/>
      <scheme val="minor"/>
    </font>
    <font>
      <b/>
      <sz val="11"/>
      <color theme="0"/>
      <name val="Calibri"/>
      <family val="2"/>
      <scheme val="minor"/>
    </font>
    <font>
      <sz val="26"/>
      <color theme="0"/>
      <name val="Century Gothic"/>
      <family val="2"/>
    </font>
    <font>
      <b/>
      <sz val="11"/>
      <name val="Calibri"/>
      <family val="2"/>
      <scheme val="minor"/>
    </font>
    <font>
      <sz val="1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sz val="12"/>
      <color theme="1"/>
      <name val="Calibri"/>
      <family val="2"/>
      <scheme val="minor"/>
    </font>
    <font>
      <sz val="9"/>
      <color theme="1"/>
      <name val="Calibri"/>
      <family val="2"/>
      <scheme val="minor"/>
    </font>
    <font>
      <sz val="16"/>
      <color theme="1"/>
      <name val="Calibri"/>
      <family val="2"/>
      <scheme val="minor"/>
    </font>
    <font>
      <b/>
      <sz val="12"/>
      <color theme="1"/>
      <name val="Calibri"/>
      <family val="2"/>
      <scheme val="minor"/>
    </font>
    <font>
      <sz val="11"/>
      <color rgb="FF66400E"/>
      <name val="Calibri"/>
      <family val="2"/>
      <scheme val="minor"/>
    </font>
    <font>
      <b/>
      <sz val="9"/>
      <color theme="1"/>
      <name val="Calibri"/>
      <family val="2"/>
      <scheme val="minor"/>
    </font>
    <font>
      <b/>
      <sz val="8"/>
      <color theme="1"/>
      <name val="Calibri"/>
      <family val="2"/>
      <scheme val="minor"/>
    </font>
    <font>
      <sz val="18"/>
      <color theme="1"/>
      <name val="Calibri"/>
      <family val="2"/>
      <scheme val="minor"/>
    </font>
    <font>
      <u/>
      <sz val="11"/>
      <color theme="10"/>
      <name val="Calibri"/>
      <family val="2"/>
      <scheme val="minor"/>
    </font>
    <font>
      <b/>
      <sz val="12"/>
      <color theme="0"/>
      <name val="Calibri"/>
      <family val="2"/>
      <scheme val="minor"/>
    </font>
    <font>
      <sz val="11"/>
      <color theme="1"/>
      <name val="Calibri"/>
      <family val="2"/>
    </font>
    <font>
      <sz val="11"/>
      <color rgb="FF000000"/>
      <name val="Calibri"/>
      <family val="2"/>
    </font>
    <font>
      <b/>
      <sz val="11"/>
      <color rgb="FF000000"/>
      <name val="Calibri"/>
      <family val="2"/>
    </font>
    <font>
      <b/>
      <sz val="18"/>
      <color theme="1"/>
      <name val="Calibri"/>
      <family val="2"/>
      <scheme val="minor"/>
    </font>
    <font>
      <sz val="22"/>
      <color theme="5"/>
      <name val="Century Gothic"/>
      <family val="2"/>
    </font>
    <font>
      <sz val="11"/>
      <color rgb="FFFF0000"/>
      <name val="Calibri"/>
      <family val="2"/>
      <scheme val="minor"/>
    </font>
    <font>
      <sz val="12"/>
      <color rgb="FFFF0000"/>
      <name val="Calibri"/>
      <family val="2"/>
      <scheme val="minor"/>
    </font>
    <font>
      <u/>
      <sz val="11"/>
      <color theme="11"/>
      <name val="Calibri"/>
      <family val="2"/>
      <scheme val="minor"/>
    </font>
    <font>
      <sz val="14"/>
      <color theme="1"/>
      <name val="Calibri"/>
      <family val="2"/>
      <scheme val="minor"/>
    </font>
    <font>
      <sz val="24"/>
      <color rgb="FF99993E"/>
      <name val="Century Gothic"/>
      <family val="2"/>
    </font>
    <font>
      <sz val="14"/>
      <color rgb="FFFF0000"/>
      <name val="Calibri"/>
      <family val="2"/>
      <scheme val="minor"/>
    </font>
    <font>
      <b/>
      <sz val="12"/>
      <color rgb="FF000000"/>
      <name val="Calibri"/>
      <family val="2"/>
      <scheme val="minor"/>
    </font>
    <font>
      <b/>
      <sz val="12"/>
      <color rgb="FFFFFFFF"/>
      <name val="Calibri"/>
      <family val="2"/>
      <scheme val="minor"/>
    </font>
  </fonts>
  <fills count="26">
    <fill>
      <patternFill patternType="none"/>
    </fill>
    <fill>
      <patternFill patternType="gray125"/>
    </fill>
    <fill>
      <patternFill patternType="solid">
        <fgColor rgb="FFE29832"/>
        <bgColor indexed="64"/>
      </patternFill>
    </fill>
    <fill>
      <patternFill patternType="solid">
        <fgColor rgb="FF99993E"/>
        <bgColor indexed="64"/>
      </patternFill>
    </fill>
    <fill>
      <patternFill patternType="solid">
        <fgColor rgb="FF4297B4"/>
        <bgColor indexed="64"/>
      </patternFill>
    </fill>
    <fill>
      <patternFill patternType="solid">
        <fgColor rgb="FF7F7F7F"/>
        <bgColor indexed="64"/>
      </patternFill>
    </fill>
    <fill>
      <patternFill patternType="solid">
        <fgColor rgb="FFCECC82"/>
        <bgColor indexed="64"/>
      </patternFill>
    </fill>
    <fill>
      <patternFill patternType="solid">
        <fgColor rgb="FF91C5D7"/>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3"/>
        <bgColor indexed="64"/>
      </patternFill>
    </fill>
    <fill>
      <patternFill patternType="solid">
        <fgColor theme="9" tint="-0.249977111117893"/>
        <bgColor indexed="64"/>
      </patternFill>
    </fill>
    <fill>
      <patternFill patternType="solid">
        <fgColor rgb="FF2D472D"/>
        <bgColor indexed="64"/>
      </patternFill>
    </fill>
    <fill>
      <patternFill patternType="solid">
        <fgColor rgb="FF472D2D"/>
        <bgColor indexed="64"/>
      </patternFill>
    </fill>
    <fill>
      <patternFill patternType="solid">
        <fgColor rgb="FF1F497D"/>
        <bgColor indexed="64"/>
      </patternFill>
    </fill>
    <fill>
      <patternFill patternType="solid">
        <fgColor rgb="FFFFC000"/>
        <bgColor indexed="64"/>
      </patternFill>
    </fill>
    <fill>
      <patternFill patternType="solid">
        <fgColor rgb="FFF616DB"/>
        <bgColor indexed="64"/>
      </patternFill>
    </fill>
    <fill>
      <patternFill patternType="solid">
        <fgColor rgb="FF00FFCC"/>
        <bgColor indexed="64"/>
      </patternFill>
    </fill>
  </fills>
  <borders count="145">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diagonal/>
    </border>
    <border>
      <left style="thin">
        <color auto="1"/>
      </left>
      <right/>
      <top style="thin">
        <color auto="1"/>
      </top>
      <bottom style="thick">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right style="medium">
        <color auto="1"/>
      </right>
      <top/>
      <bottom/>
      <diagonal/>
    </border>
    <border>
      <left style="thin">
        <color theme="0"/>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thin">
        <color auto="1"/>
      </top>
      <bottom style="thick">
        <color auto="1"/>
      </bottom>
      <diagonal/>
    </border>
    <border>
      <left style="medium">
        <color auto="1"/>
      </left>
      <right style="medium">
        <color indexed="64"/>
      </right>
      <top style="medium">
        <color auto="1"/>
      </top>
      <bottom style="thick">
        <color auto="1"/>
      </bottom>
      <diagonal/>
    </border>
    <border>
      <left style="thin">
        <color auto="1"/>
      </left>
      <right style="medium">
        <color indexed="64"/>
      </right>
      <top style="thin">
        <color auto="1"/>
      </top>
      <bottom style="thin">
        <color auto="1"/>
      </bottom>
      <diagonal/>
    </border>
    <border>
      <left style="thin">
        <color theme="6"/>
      </left>
      <right style="thin">
        <color theme="6"/>
      </right>
      <top style="thin">
        <color theme="6"/>
      </top>
      <bottom style="thin">
        <color theme="6"/>
      </bottom>
      <diagonal/>
    </border>
    <border>
      <left style="medium">
        <color theme="7"/>
      </left>
      <right style="thin">
        <color theme="7"/>
      </right>
      <top style="medium">
        <color theme="7"/>
      </top>
      <bottom style="thin">
        <color theme="7"/>
      </bottom>
      <diagonal/>
    </border>
    <border>
      <left style="thin">
        <color theme="7"/>
      </left>
      <right style="thin">
        <color theme="7"/>
      </right>
      <top style="medium">
        <color theme="7"/>
      </top>
      <bottom style="thin">
        <color theme="7"/>
      </bottom>
      <diagonal/>
    </border>
    <border>
      <left style="thin">
        <color theme="7"/>
      </left>
      <right style="medium">
        <color theme="7"/>
      </right>
      <top style="medium">
        <color theme="7"/>
      </top>
      <bottom style="thin">
        <color theme="7"/>
      </bottom>
      <diagonal/>
    </border>
    <border>
      <left style="medium">
        <color theme="7"/>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theme="7"/>
      </right>
      <top style="thin">
        <color theme="7"/>
      </top>
      <bottom style="thin">
        <color theme="7"/>
      </bottom>
      <diagonal/>
    </border>
    <border>
      <left style="medium">
        <color theme="7"/>
      </left>
      <right style="thin">
        <color theme="7"/>
      </right>
      <top style="thin">
        <color theme="7"/>
      </top>
      <bottom style="medium">
        <color theme="7"/>
      </bottom>
      <diagonal/>
    </border>
    <border>
      <left style="thin">
        <color theme="7"/>
      </left>
      <right style="thin">
        <color theme="7"/>
      </right>
      <top style="thin">
        <color theme="7"/>
      </top>
      <bottom style="medium">
        <color theme="7"/>
      </bottom>
      <diagonal/>
    </border>
    <border>
      <left style="thin">
        <color theme="7"/>
      </left>
      <right style="medium">
        <color theme="7"/>
      </right>
      <top style="thin">
        <color theme="7"/>
      </top>
      <bottom style="medium">
        <color theme="7"/>
      </bottom>
      <diagonal/>
    </border>
    <border>
      <left style="medium">
        <color theme="8"/>
      </left>
      <right style="thin">
        <color theme="8"/>
      </right>
      <top style="medium">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6"/>
      </left>
      <right style="thin">
        <color theme="6"/>
      </right>
      <top style="medium">
        <color theme="6"/>
      </top>
      <bottom style="thin">
        <color theme="6"/>
      </bottom>
      <diagonal/>
    </border>
    <border>
      <left style="thin">
        <color theme="6"/>
      </left>
      <right style="thin">
        <color theme="6"/>
      </right>
      <top style="medium">
        <color theme="6"/>
      </top>
      <bottom style="thin">
        <color theme="6"/>
      </bottom>
      <diagonal/>
    </border>
    <border>
      <left style="thin">
        <color theme="6"/>
      </left>
      <right style="medium">
        <color theme="6"/>
      </right>
      <top style="medium">
        <color theme="6"/>
      </top>
      <bottom style="thin">
        <color theme="6"/>
      </bottom>
      <diagonal/>
    </border>
    <border>
      <left style="medium">
        <color theme="6"/>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style="medium">
        <color theme="5"/>
      </left>
      <right style="thin">
        <color theme="5"/>
      </right>
      <top style="medium">
        <color theme="5"/>
      </top>
      <bottom style="thin">
        <color theme="5"/>
      </bottom>
      <diagonal/>
    </border>
    <border>
      <left style="thin">
        <color theme="5"/>
      </left>
      <right style="thin">
        <color theme="5"/>
      </right>
      <top style="medium">
        <color theme="5"/>
      </top>
      <bottom style="thin">
        <color theme="5"/>
      </bottom>
      <diagonal/>
    </border>
    <border>
      <left style="thin">
        <color theme="5"/>
      </left>
      <right style="medium">
        <color theme="5"/>
      </right>
      <top style="medium">
        <color theme="5"/>
      </top>
      <bottom style="thin">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top style="medium">
        <color theme="4"/>
      </top>
      <bottom/>
      <diagonal/>
    </border>
    <border>
      <left/>
      <right/>
      <top style="medium">
        <color theme="4"/>
      </top>
      <bottom/>
      <diagonal/>
    </border>
    <border>
      <left style="thin">
        <color theme="0"/>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style="thin">
        <color theme="0"/>
      </left>
      <right/>
      <top/>
      <bottom style="medium">
        <color theme="4"/>
      </bottom>
      <diagonal/>
    </border>
    <border>
      <left/>
      <right style="medium">
        <color theme="4"/>
      </right>
      <top/>
      <bottom style="medium">
        <color theme="4"/>
      </bottom>
      <diagonal/>
    </border>
    <border>
      <left style="medium">
        <color theme="6"/>
      </left>
      <right/>
      <top style="medium">
        <color theme="6"/>
      </top>
      <bottom/>
      <diagonal/>
    </border>
    <border>
      <left/>
      <right/>
      <top style="medium">
        <color theme="6"/>
      </top>
      <bottom/>
      <diagonal/>
    </border>
    <border>
      <left style="thin">
        <color theme="0"/>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top/>
      <bottom style="medium">
        <color theme="6"/>
      </bottom>
      <diagonal/>
    </border>
    <border>
      <left/>
      <right/>
      <top/>
      <bottom style="medium">
        <color theme="6"/>
      </bottom>
      <diagonal/>
    </border>
    <border>
      <left style="thin">
        <color theme="0"/>
      </left>
      <right/>
      <top/>
      <bottom style="medium">
        <color theme="6"/>
      </bottom>
      <diagonal/>
    </border>
    <border>
      <left/>
      <right style="medium">
        <color theme="6"/>
      </right>
      <top/>
      <bottom style="medium">
        <color theme="6"/>
      </bottom>
      <diagonal/>
    </border>
    <border>
      <left style="medium">
        <color theme="5"/>
      </left>
      <right/>
      <top style="medium">
        <color theme="5"/>
      </top>
      <bottom/>
      <diagonal/>
    </border>
    <border>
      <left/>
      <right/>
      <top style="medium">
        <color theme="5"/>
      </top>
      <bottom/>
      <diagonal/>
    </border>
    <border>
      <left style="thin">
        <color theme="0"/>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top/>
      <bottom style="medium">
        <color theme="5"/>
      </bottom>
      <diagonal/>
    </border>
    <border>
      <left style="thin">
        <color theme="0"/>
      </left>
      <right/>
      <top/>
      <bottom style="medium">
        <color theme="5"/>
      </bottom>
      <diagonal/>
    </border>
    <border>
      <left/>
      <right style="medium">
        <color theme="5"/>
      </right>
      <top/>
      <bottom style="medium">
        <color theme="5"/>
      </bottom>
      <diagonal/>
    </border>
    <border>
      <left style="medium">
        <color theme="7"/>
      </left>
      <right/>
      <top style="medium">
        <color theme="7"/>
      </top>
      <bottom/>
      <diagonal/>
    </border>
    <border>
      <left/>
      <right/>
      <top style="medium">
        <color theme="7"/>
      </top>
      <bottom/>
      <diagonal/>
    </border>
    <border>
      <left style="thin">
        <color theme="0"/>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style="thin">
        <color theme="0"/>
      </left>
      <right/>
      <top/>
      <bottom style="medium">
        <color theme="7"/>
      </bottom>
      <diagonal/>
    </border>
    <border>
      <left/>
      <right style="medium">
        <color theme="7"/>
      </right>
      <top/>
      <bottom style="medium">
        <color theme="7"/>
      </bottom>
      <diagonal/>
    </border>
    <border>
      <left style="medium">
        <color theme="8"/>
      </left>
      <right/>
      <top style="medium">
        <color theme="8"/>
      </top>
      <bottom/>
      <diagonal/>
    </border>
    <border>
      <left/>
      <right/>
      <top style="medium">
        <color theme="8"/>
      </top>
      <bottom/>
      <diagonal/>
    </border>
    <border>
      <left style="thin">
        <color theme="0"/>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
      <left/>
      <right/>
      <top/>
      <bottom style="medium">
        <color theme="8"/>
      </bottom>
      <diagonal/>
    </border>
    <border>
      <left style="thin">
        <color theme="0"/>
      </left>
      <right/>
      <top/>
      <bottom style="medium">
        <color theme="8"/>
      </bottom>
      <diagonal/>
    </border>
    <border>
      <left/>
      <right style="medium">
        <color theme="8"/>
      </right>
      <top/>
      <bottom style="medium">
        <color theme="8"/>
      </bottom>
      <diagonal/>
    </border>
    <border>
      <left style="medium">
        <color theme="3"/>
      </left>
      <right/>
      <top style="medium">
        <color theme="3"/>
      </top>
      <bottom/>
      <diagonal/>
    </border>
    <border>
      <left/>
      <right/>
      <top style="medium">
        <color theme="3"/>
      </top>
      <bottom/>
      <diagonal/>
    </border>
    <border>
      <left style="thin">
        <color theme="0"/>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0"/>
      </left>
      <right/>
      <top/>
      <bottom style="medium">
        <color theme="3"/>
      </bottom>
      <diagonal/>
    </border>
    <border>
      <left/>
      <right style="medium">
        <color theme="3"/>
      </right>
      <top/>
      <bottom style="medium">
        <color theme="3"/>
      </bottom>
      <diagonal/>
    </border>
    <border>
      <left/>
      <right style="medium">
        <color indexed="64"/>
      </right>
      <top/>
      <bottom style="medium">
        <color indexed="64"/>
      </bottom>
      <diagonal/>
    </border>
    <border>
      <left style="medium">
        <color theme="4"/>
      </left>
      <right style="thin">
        <color theme="4"/>
      </right>
      <top style="thin">
        <color theme="4"/>
      </top>
      <bottom style="medium">
        <color theme="4"/>
      </bottom>
      <diagonal/>
    </border>
    <border>
      <left style="medium">
        <color theme="6"/>
      </left>
      <right style="thin">
        <color theme="6"/>
      </right>
      <top style="thin">
        <color theme="6"/>
      </top>
      <bottom style="medium">
        <color theme="6"/>
      </bottom>
      <diagonal/>
    </border>
    <border>
      <left style="thin">
        <color theme="6"/>
      </left>
      <right style="thin">
        <color theme="6"/>
      </right>
      <top style="thin">
        <color theme="6"/>
      </top>
      <bottom style="medium">
        <color theme="6"/>
      </bottom>
      <diagonal/>
    </border>
    <border>
      <left style="thin">
        <color theme="6"/>
      </left>
      <right style="medium">
        <color theme="6"/>
      </right>
      <top style="thin">
        <color theme="6"/>
      </top>
      <bottom style="medium">
        <color theme="6"/>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indexed="64"/>
      </top>
      <bottom/>
      <diagonal/>
    </border>
    <border>
      <left/>
      <right/>
      <top/>
      <bottom style="medium">
        <color indexed="64"/>
      </bottom>
      <diagonal/>
    </border>
    <border>
      <left style="thin">
        <color auto="1"/>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medium">
        <color indexed="64"/>
      </bottom>
      <diagonal/>
    </border>
  </borders>
  <cellStyleXfs count="25">
    <xf numFmtId="0" fontId="0" fillId="0" borderId="0"/>
    <xf numFmtId="9" fontId="3" fillId="0" borderId="0" applyFont="0" applyFill="0" applyBorder="0" applyAlignment="0" applyProtection="0"/>
    <xf numFmtId="43" fontId="3" fillId="0" borderId="0" applyFon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534">
    <xf numFmtId="0" fontId="0" fillId="0" borderId="0" xfId="0"/>
    <xf numFmtId="0" fontId="0" fillId="0" borderId="0" xfId="0" applyFill="1"/>
    <xf numFmtId="0" fontId="0" fillId="0" borderId="0" xfId="0" applyBorder="1"/>
    <xf numFmtId="0" fontId="0" fillId="0" borderId="0" xfId="0" applyFill="1" applyBorder="1"/>
    <xf numFmtId="0" fontId="0" fillId="0" borderId="2" xfId="0" applyBorder="1" applyAlignment="1">
      <alignment wrapText="1"/>
    </xf>
    <xf numFmtId="0" fontId="0" fillId="0" borderId="0" xfId="0" applyAlignment="1">
      <alignment wrapText="1"/>
    </xf>
    <xf numFmtId="0" fontId="0" fillId="0" borderId="0" xfId="0" applyAlignment="1">
      <alignment horizontal="center"/>
    </xf>
    <xf numFmtId="0" fontId="0" fillId="0" borderId="1" xfId="0" applyBorder="1"/>
    <xf numFmtId="0" fontId="0" fillId="0" borderId="0" xfId="0" applyBorder="1" applyAlignment="1">
      <alignment horizontal="center"/>
    </xf>
    <xf numFmtId="0" fontId="2" fillId="0" borderId="0" xfId="0" applyFont="1"/>
    <xf numFmtId="0" fontId="0" fillId="0" borderId="0" xfId="0" applyAlignment="1">
      <alignment horizontal="left"/>
    </xf>
    <xf numFmtId="0" fontId="0" fillId="0" borderId="3" xfId="0" applyBorder="1" applyAlignment="1">
      <alignment vertical="center" wrapText="1"/>
    </xf>
    <xf numFmtId="0" fontId="0" fillId="0" borderId="0" xfId="0" applyFill="1" applyAlignment="1">
      <alignment horizontal="left"/>
    </xf>
    <xf numFmtId="0" fontId="9" fillId="0" borderId="0" xfId="0" applyFont="1" applyFill="1" applyBorder="1" applyAlignment="1">
      <alignment wrapText="1"/>
    </xf>
    <xf numFmtId="0" fontId="0" fillId="0" borderId="0" xfId="0" applyFill="1" applyBorder="1" applyAlignment="1">
      <alignment horizontal="left"/>
    </xf>
    <xf numFmtId="0" fontId="0" fillId="0" borderId="0" xfId="0" applyBorder="1" applyAlignment="1">
      <alignment horizontal="left"/>
    </xf>
    <xf numFmtId="9" fontId="0" fillId="0" borderId="0" xfId="0" applyNumberFormat="1"/>
    <xf numFmtId="0" fontId="0" fillId="0" borderId="0" xfId="0" applyBorder="1" applyAlignment="1">
      <alignment horizontal="left"/>
    </xf>
    <xf numFmtId="0" fontId="0" fillId="0" borderId="0" xfId="0" applyFill="1" applyBorder="1" applyAlignment="1">
      <alignment horizontal="left"/>
    </xf>
    <xf numFmtId="0" fontId="0" fillId="0" borderId="10" xfId="0" applyBorder="1" applyAlignment="1">
      <alignment vertical="center" wrapText="1"/>
    </xf>
    <xf numFmtId="0" fontId="0" fillId="0" borderId="0" xfId="0" applyFill="1" applyBorder="1" applyAlignment="1">
      <alignment horizontal="center"/>
    </xf>
    <xf numFmtId="0" fontId="17" fillId="0" borderId="0" xfId="0" applyFont="1" applyFill="1"/>
    <xf numFmtId="0" fontId="0" fillId="0" borderId="0" xfId="0" applyFill="1" applyBorder="1" applyAlignment="1">
      <alignment wrapText="1"/>
    </xf>
    <xf numFmtId="0" fontId="0" fillId="0" borderId="0" xfId="0" applyFill="1" applyBorder="1" applyAlignment="1"/>
    <xf numFmtId="0" fontId="0" fillId="0" borderId="0" xfId="0" applyFill="1" applyBorder="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Border="1" applyAlignment="1">
      <alignment horizontal="center" wrapText="1"/>
    </xf>
    <xf numFmtId="0" fontId="0" fillId="0" borderId="0" xfId="0" applyAlignment="1">
      <alignment horizontal="center"/>
    </xf>
    <xf numFmtId="0" fontId="0" fillId="0" borderId="0" xfId="0" applyFill="1" applyBorder="1" applyAlignment="1">
      <alignment horizontal="left"/>
    </xf>
    <xf numFmtId="0" fontId="0" fillId="0" borderId="0" xfId="0" applyFill="1" applyBorder="1" applyAlignment="1">
      <alignment horizontal="center" wrapText="1"/>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9" fillId="0" borderId="2" xfId="0" applyFont="1" applyFill="1" applyBorder="1" applyAlignment="1">
      <alignment horizontal="center"/>
    </xf>
    <xf numFmtId="0" fontId="0" fillId="0" borderId="0" xfId="0" applyFill="1" applyAlignment="1"/>
    <xf numFmtId="0" fontId="0" fillId="0" borderId="0" xfId="0" applyFill="1" applyBorder="1" applyAlignment="1">
      <alignment horizontal="left"/>
    </xf>
    <xf numFmtId="0" fontId="2" fillId="0" borderId="0" xfId="0" applyFont="1" applyFill="1"/>
    <xf numFmtId="0" fontId="10" fillId="0" borderId="0" xfId="0" applyFont="1" applyFill="1"/>
    <xf numFmtId="0" fontId="0" fillId="0" borderId="0" xfId="0" applyFill="1" applyAlignment="1">
      <alignment horizontal="right"/>
    </xf>
    <xf numFmtId="0" fontId="10" fillId="0" borderId="0" xfId="0" applyFont="1" applyFill="1" applyBorder="1" applyAlignment="1">
      <alignment horizontal="right" wrapText="1"/>
    </xf>
    <xf numFmtId="9" fontId="11" fillId="0" borderId="0" xfId="1" applyFont="1" applyFill="1" applyBorder="1" applyAlignment="1">
      <alignment vertical="center"/>
    </xf>
    <xf numFmtId="0" fontId="12" fillId="0" borderId="0" xfId="0" applyFont="1" applyFill="1" applyBorder="1" applyAlignment="1">
      <alignment wrapText="1"/>
    </xf>
    <xf numFmtId="0" fontId="0" fillId="0" borderId="0" xfId="0" applyFill="1" applyAlignment="1">
      <alignment wrapText="1"/>
    </xf>
    <xf numFmtId="0" fontId="0" fillId="0" borderId="0" xfId="0" applyFill="1" applyAlignment="1">
      <alignment vertical="center"/>
    </xf>
    <xf numFmtId="0" fontId="0" fillId="0" borderId="0" xfId="0" applyFont="1" applyFill="1" applyAlignment="1"/>
    <xf numFmtId="0" fontId="13" fillId="0" borderId="0" xfId="0" applyFont="1" applyFill="1" applyAlignment="1">
      <alignment vertical="center"/>
    </xf>
    <xf numFmtId="0" fontId="0" fillId="0" borderId="0" xfId="0" applyFont="1" applyFill="1" applyAlignment="1">
      <alignment wrapText="1"/>
    </xf>
    <xf numFmtId="0" fontId="13" fillId="0" borderId="0" xfId="0" applyFont="1" applyFill="1" applyAlignment="1">
      <alignment horizontal="center" vertical="center"/>
    </xf>
    <xf numFmtId="9" fontId="4" fillId="0" borderId="0" xfId="1" applyFont="1" applyFill="1" applyBorder="1" applyAlignment="1">
      <alignment vertical="center"/>
    </xf>
    <xf numFmtId="0" fontId="0" fillId="0" borderId="0" xfId="0" applyFill="1" applyBorder="1" applyAlignment="1">
      <alignment vertical="center" wrapText="1"/>
    </xf>
    <xf numFmtId="0" fontId="0" fillId="0" borderId="0" xfId="0" applyFill="1" applyAlignment="1">
      <alignment vertical="center" wrapText="1"/>
    </xf>
    <xf numFmtId="0" fontId="2" fillId="0" borderId="0" xfId="0" applyFont="1" applyFill="1" applyBorder="1"/>
    <xf numFmtId="164" fontId="15" fillId="0" borderId="0" xfId="2" applyNumberFormat="1" applyFont="1" applyFill="1" applyBorder="1" applyAlignment="1">
      <alignment vertical="center"/>
    </xf>
    <xf numFmtId="9" fontId="20" fillId="0" borderId="0" xfId="0" applyNumberFormat="1" applyFont="1" applyFill="1" applyBorder="1" applyAlignment="1">
      <alignment vertical="center"/>
    </xf>
    <xf numFmtId="0" fontId="12" fillId="0" borderId="0" xfId="0" applyFont="1" applyFill="1" applyAlignment="1">
      <alignment horizontal="right"/>
    </xf>
    <xf numFmtId="0" fontId="12" fillId="0" borderId="0" xfId="0" applyFont="1" applyFill="1" applyBorder="1" applyAlignment="1"/>
    <xf numFmtId="0" fontId="10" fillId="0" borderId="0" xfId="0" applyFont="1" applyFill="1" applyAlignment="1">
      <alignment vertical="center"/>
    </xf>
    <xf numFmtId="0" fontId="5" fillId="0" borderId="0" xfId="0" applyFont="1" applyFill="1"/>
    <xf numFmtId="0" fontId="5" fillId="0" borderId="0" xfId="0" applyFont="1" applyFill="1" applyAlignment="1">
      <alignment horizontal="right"/>
    </xf>
    <xf numFmtId="0" fontId="13" fillId="0" borderId="0" xfId="0" applyFont="1" applyFill="1" applyBorder="1" applyAlignment="1"/>
    <xf numFmtId="0" fontId="15" fillId="0" borderId="0" xfId="0" applyFont="1" applyBorder="1" applyAlignment="1">
      <alignment vertical="center"/>
    </xf>
    <xf numFmtId="0" fontId="0" fillId="0" borderId="0" xfId="0" applyFill="1" applyBorder="1" applyAlignment="1">
      <alignment horizontal="left"/>
    </xf>
    <xf numFmtId="0" fontId="9" fillId="0" borderId="10" xfId="0" applyFont="1" applyFill="1" applyBorder="1" applyAlignment="1">
      <alignment vertical="center" wrapText="1"/>
    </xf>
    <xf numFmtId="0" fontId="9" fillId="0" borderId="3" xfId="0" applyFont="1" applyFill="1" applyBorder="1" applyAlignment="1">
      <alignment vertical="center" wrapText="1"/>
    </xf>
    <xf numFmtId="0" fontId="8" fillId="0" borderId="0" xfId="0" applyFont="1" applyFill="1" applyBorder="1" applyAlignment="1">
      <alignment horizontal="center" vertical="center"/>
    </xf>
    <xf numFmtId="0" fontId="0" fillId="0" borderId="2" xfId="0" applyBorder="1" applyAlignment="1">
      <alignment vertical="center" wrapText="1"/>
    </xf>
    <xf numFmtId="0" fontId="0" fillId="0" borderId="3" xfId="0" applyBorder="1" applyAlignment="1">
      <alignment horizontal="left" vertical="center" wrapText="1"/>
    </xf>
    <xf numFmtId="0" fontId="0" fillId="0" borderId="3"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horizontal="center" wrapText="1"/>
    </xf>
    <xf numFmtId="0" fontId="9" fillId="0" borderId="17" xfId="0" applyFont="1" applyFill="1" applyBorder="1" applyAlignment="1">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1" xfId="0" applyBorder="1" applyAlignment="1">
      <alignment vertical="center" wrapText="1"/>
    </xf>
    <xf numFmtId="0" fontId="0" fillId="0" borderId="19" xfId="0" applyFont="1" applyFill="1" applyBorder="1" applyAlignment="1">
      <alignment horizontal="center" vertical="center"/>
    </xf>
    <xf numFmtId="0" fontId="0" fillId="0" borderId="19" xfId="0"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2" xfId="0" applyFont="1" applyBorder="1" applyAlignment="1">
      <alignment horizontal="center" vertical="center"/>
    </xf>
    <xf numFmtId="0" fontId="8" fillId="0" borderId="0"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Fill="1" applyAlignment="1">
      <alignment horizontal="left"/>
    </xf>
    <xf numFmtId="0" fontId="0" fillId="0" borderId="0" xfId="0" applyBorder="1" applyAlignment="1">
      <alignment wrapText="1"/>
    </xf>
    <xf numFmtId="0" fontId="0" fillId="0" borderId="3" xfId="0" applyBorder="1" applyAlignment="1">
      <alignment horizontal="left" vertical="center"/>
    </xf>
    <xf numFmtId="0" fontId="0" fillId="0" borderId="21" xfId="0" applyBorder="1" applyAlignment="1">
      <alignment horizontal="left" vertical="center" wrapText="1"/>
    </xf>
    <xf numFmtId="0" fontId="2" fillId="0" borderId="0" xfId="0" applyFont="1" applyAlignment="1">
      <alignment horizontal="right"/>
    </xf>
    <xf numFmtId="0" fontId="2" fillId="0" borderId="0" xfId="0" applyFont="1" applyFill="1" applyBorder="1" applyAlignment="1">
      <alignment horizontal="right"/>
    </xf>
    <xf numFmtId="0" fontId="24" fillId="0" borderId="3" xfId="0" applyFont="1" applyBorder="1" applyAlignment="1">
      <alignment vertical="center" wrapText="1"/>
    </xf>
    <xf numFmtId="0" fontId="24" fillId="0" borderId="3" xfId="0" applyFont="1" applyFill="1" applyBorder="1" applyAlignment="1">
      <alignment vertical="center" wrapText="1"/>
    </xf>
    <xf numFmtId="0" fontId="0" fillId="0" borderId="0" xfId="0" applyFill="1" applyBorder="1" applyAlignment="1">
      <alignment horizontal="center" wrapText="1"/>
    </xf>
    <xf numFmtId="0" fontId="0" fillId="0" borderId="8" xfId="0" applyFill="1" applyBorder="1"/>
    <xf numFmtId="0" fontId="0" fillId="0" borderId="8" xfId="0" applyBorder="1"/>
    <xf numFmtId="0" fontId="0" fillId="0" borderId="6" xfId="0" applyBorder="1"/>
    <xf numFmtId="0" fontId="0" fillId="0" borderId="23" xfId="0" applyBorder="1"/>
    <xf numFmtId="9" fontId="0" fillId="0" borderId="0" xfId="0" applyNumberFormat="1" applyFill="1" applyBorder="1"/>
    <xf numFmtId="0" fontId="0" fillId="0" borderId="23" xfId="0" applyFill="1" applyBorder="1"/>
    <xf numFmtId="0" fontId="26" fillId="0" borderId="5" xfId="0" applyFont="1" applyFill="1" applyBorder="1" applyAlignment="1">
      <alignment wrapText="1"/>
    </xf>
    <xf numFmtId="0" fontId="0" fillId="0" borderId="16" xfId="0" applyFill="1" applyBorder="1" applyAlignment="1">
      <alignment wrapText="1"/>
    </xf>
    <xf numFmtId="9" fontId="0" fillId="0" borderId="0" xfId="0" applyNumberFormat="1" applyFill="1" applyAlignment="1">
      <alignment wrapText="1"/>
    </xf>
    <xf numFmtId="9" fontId="0" fillId="0" borderId="0" xfId="1" applyFont="1" applyFill="1" applyAlignment="1">
      <alignment wrapText="1"/>
    </xf>
    <xf numFmtId="9" fontId="0" fillId="0" borderId="1" xfId="1"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9" fontId="0" fillId="0" borderId="1" xfId="1" applyFont="1" applyBorder="1" applyAlignment="1" applyProtection="1">
      <alignment horizontal="center" vertical="center"/>
      <protection locked="0"/>
    </xf>
    <xf numFmtId="0" fontId="0" fillId="0" borderId="1" xfId="0" applyBorder="1" applyAlignment="1" applyProtection="1">
      <alignment vertical="center"/>
      <protection locked="0"/>
    </xf>
    <xf numFmtId="9" fontId="23" fillId="0" borderId="1" xfId="1" applyFont="1" applyBorder="1" applyProtection="1">
      <protection locked="0"/>
    </xf>
    <xf numFmtId="0" fontId="23" fillId="0" borderId="1" xfId="0" applyFont="1" applyBorder="1" applyProtection="1">
      <protection locked="0"/>
    </xf>
    <xf numFmtId="0" fontId="0" fillId="0" borderId="0" xfId="0" applyAlignment="1" applyProtection="1">
      <alignment horizontal="left" vertical="center"/>
      <protection locked="0"/>
    </xf>
    <xf numFmtId="0" fontId="2" fillId="0" borderId="0" xfId="0" applyFont="1" applyBorder="1" applyAlignment="1"/>
    <xf numFmtId="0" fontId="9" fillId="0" borderId="25"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8" xfId="0" applyFont="1" applyFill="1" applyBorder="1" applyAlignment="1">
      <alignment vertical="center" wrapText="1"/>
    </xf>
    <xf numFmtId="0" fontId="0" fillId="0" borderId="25" xfId="0" applyFont="1" applyBorder="1" applyAlignment="1">
      <alignment horizontal="center" vertical="center"/>
    </xf>
    <xf numFmtId="0" fontId="2" fillId="0" borderId="0" xfId="0" applyFont="1" applyBorder="1"/>
    <xf numFmtId="0" fontId="28" fillId="0" borderId="0" xfId="0" applyFont="1"/>
    <xf numFmtId="0" fontId="29" fillId="0" borderId="0" xfId="0" applyFont="1" applyBorder="1" applyAlignment="1">
      <alignment vertical="center"/>
    </xf>
    <xf numFmtId="0" fontId="0" fillId="0" borderId="0" xfId="0" applyFill="1" applyAlignment="1">
      <alignment horizontal="center"/>
    </xf>
    <xf numFmtId="0" fontId="0" fillId="0" borderId="0" xfId="0" applyFill="1" applyBorder="1" applyAlignment="1">
      <alignment horizontal="center" wrapText="1"/>
    </xf>
    <xf numFmtId="2" fontId="20" fillId="0" borderId="0" xfId="1" applyNumberFormat="1" applyFont="1" applyBorder="1" applyAlignment="1">
      <alignment horizontal="right"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3" fillId="15" borderId="0" xfId="0" applyFont="1" applyFill="1" applyBorder="1" applyAlignment="1">
      <alignment vertical="center"/>
    </xf>
    <xf numFmtId="0" fontId="13" fillId="14" borderId="0" xfId="0" applyFont="1" applyFill="1" applyBorder="1" applyAlignment="1">
      <alignment vertical="center"/>
    </xf>
    <xf numFmtId="0" fontId="13" fillId="11" borderId="0" xfId="0" applyFont="1" applyFill="1" applyBorder="1" applyAlignment="1">
      <alignment vertical="center"/>
    </xf>
    <xf numFmtId="0" fontId="1" fillId="11" borderId="0" xfId="0" applyFont="1" applyFill="1" applyBorder="1" applyAlignment="1">
      <alignment vertical="center"/>
    </xf>
    <xf numFmtId="0" fontId="20" fillId="0" borderId="0" xfId="0" applyFont="1" applyBorder="1" applyAlignment="1">
      <alignment vertical="center"/>
    </xf>
    <xf numFmtId="0" fontId="20" fillId="0" borderId="0" xfId="0" applyFont="1"/>
    <xf numFmtId="0" fontId="20" fillId="0" borderId="0" xfId="0" applyFont="1" applyBorder="1" applyAlignment="1">
      <alignment horizontal="right" vertical="center"/>
    </xf>
    <xf numFmtId="0" fontId="20" fillId="0" borderId="0" xfId="0" applyFont="1" applyBorder="1" applyAlignment="1">
      <alignment horizontal="center" vertical="center"/>
    </xf>
    <xf numFmtId="9" fontId="31" fillId="0" borderId="0" xfId="1" applyFont="1" applyBorder="1" applyAlignment="1">
      <alignment vertical="center"/>
    </xf>
    <xf numFmtId="0" fontId="31" fillId="0" borderId="0" xfId="0" applyFont="1" applyBorder="1" applyAlignment="1">
      <alignment vertical="center"/>
    </xf>
    <xf numFmtId="0" fontId="1" fillId="0" borderId="0" xfId="0" applyFont="1"/>
    <xf numFmtId="0" fontId="16" fillId="0" borderId="0" xfId="0" applyFont="1" applyBorder="1" applyAlignment="1">
      <alignment horizontal="center"/>
    </xf>
    <xf numFmtId="0" fontId="16" fillId="0" borderId="0" xfId="0" applyFont="1" applyBorder="1" applyAlignment="1">
      <alignment horizontal="right"/>
    </xf>
    <xf numFmtId="0" fontId="16" fillId="0" borderId="0" xfId="0" applyFont="1" applyBorder="1" applyAlignment="1">
      <alignment horizontal="left"/>
    </xf>
    <xf numFmtId="0" fontId="16" fillId="0" borderId="0" xfId="0" applyFont="1" applyBorder="1" applyAlignment="1"/>
    <xf numFmtId="0" fontId="1" fillId="0" borderId="0" xfId="0" applyFont="1" applyBorder="1"/>
    <xf numFmtId="0" fontId="32" fillId="0" borderId="0" xfId="0" applyFont="1" applyAlignment="1">
      <alignment vertical="center"/>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0" fillId="0" borderId="8" xfId="0" applyFill="1" applyBorder="1" applyAlignment="1" applyProtection="1">
      <alignment horizontal="center" vertical="center"/>
      <protection locked="0"/>
    </xf>
    <xf numFmtId="0" fontId="0" fillId="0" borderId="19" xfId="0" applyBorder="1" applyAlignment="1">
      <alignment horizontal="center"/>
    </xf>
    <xf numFmtId="0" fontId="0" fillId="0" borderId="20" xfId="0" applyBorder="1" applyAlignment="1">
      <alignment horizontal="center"/>
    </xf>
    <xf numFmtId="0" fontId="0" fillId="0" borderId="28" xfId="0" applyFont="1" applyBorder="1" applyAlignment="1">
      <alignment wrapText="1"/>
    </xf>
    <xf numFmtId="0" fontId="21" fillId="0" borderId="12" xfId="3" applyFill="1" applyBorder="1" applyAlignment="1">
      <alignment vertical="center"/>
    </xf>
    <xf numFmtId="0" fontId="8" fillId="0" borderId="12" xfId="0" applyFont="1" applyFill="1" applyBorder="1" applyAlignment="1">
      <alignment horizontal="center" vertical="center"/>
    </xf>
    <xf numFmtId="0" fontId="0" fillId="0" borderId="12" xfId="0" applyBorder="1" applyAlignment="1">
      <alignment horizontal="center" vertical="center"/>
    </xf>
    <xf numFmtId="0" fontId="9" fillId="0" borderId="18" xfId="0" applyFont="1" applyFill="1" applyBorder="1" applyAlignment="1">
      <alignment horizontal="center" vertical="center"/>
    </xf>
    <xf numFmtId="9" fontId="0" fillId="0" borderId="4" xfId="1" applyFont="1" applyFill="1" applyBorder="1" applyAlignment="1" applyProtection="1">
      <alignment horizontal="center" vertical="center"/>
      <protection locked="0"/>
    </xf>
    <xf numFmtId="0" fontId="9" fillId="0" borderId="19" xfId="0" applyFont="1" applyFill="1" applyBorder="1" applyAlignment="1">
      <alignment horizontal="center" vertical="center"/>
    </xf>
    <xf numFmtId="0" fontId="0" fillId="0" borderId="1" xfId="0" applyFill="1" applyBorder="1" applyAlignment="1" applyProtection="1">
      <alignment horizontal="center" vertical="center"/>
      <protection locked="0"/>
    </xf>
    <xf numFmtId="9" fontId="0" fillId="0" borderId="1" xfId="1" applyFont="1" applyFill="1" applyBorder="1" applyAlignment="1" applyProtection="1">
      <alignment horizontal="center" vertical="center"/>
      <protection locked="0"/>
    </xf>
    <xf numFmtId="0" fontId="9" fillId="0" borderId="30" xfId="0" applyFont="1" applyFill="1" applyBorder="1" applyAlignment="1">
      <alignment horizontal="center" vertical="center"/>
    </xf>
    <xf numFmtId="0" fontId="0" fillId="0" borderId="31" xfId="0" applyFill="1" applyBorder="1" applyAlignment="1" applyProtection="1">
      <alignment horizontal="center" vertical="center"/>
      <protection locked="0"/>
    </xf>
    <xf numFmtId="0" fontId="33" fillId="0" borderId="0" xfId="0" applyFont="1" applyBorder="1" applyAlignment="1">
      <alignment horizontal="left" vertical="center"/>
    </xf>
    <xf numFmtId="0" fontId="31" fillId="0" borderId="0" xfId="0" applyFont="1" applyBorder="1"/>
    <xf numFmtId="0" fontId="33" fillId="0" borderId="0" xfId="0" applyFont="1" applyBorder="1"/>
    <xf numFmtId="0" fontId="0" fillId="0" borderId="0" xfId="0" applyBorder="1" applyAlignment="1">
      <alignment horizontal="center" wrapText="1"/>
    </xf>
    <xf numFmtId="0" fontId="0" fillId="0" borderId="0" xfId="0" applyFill="1" applyBorder="1" applyAlignment="1">
      <alignment horizontal="center" wrapText="1"/>
    </xf>
    <xf numFmtId="0" fontId="0" fillId="0" borderId="0" xfId="0" applyFill="1" applyAlignment="1">
      <alignment horizontal="center"/>
    </xf>
    <xf numFmtId="0" fontId="1" fillId="11" borderId="75" xfId="0" applyFont="1" applyFill="1" applyBorder="1" applyAlignment="1">
      <alignment vertical="center"/>
    </xf>
    <xf numFmtId="0" fontId="13" fillId="11" borderId="75" xfId="0" applyFont="1" applyFill="1" applyBorder="1" applyAlignment="1">
      <alignment vertical="center"/>
    </xf>
    <xf numFmtId="0" fontId="1" fillId="11" borderId="81" xfId="0" applyFont="1" applyFill="1" applyBorder="1" applyAlignment="1">
      <alignment vertical="center"/>
    </xf>
    <xf numFmtId="0" fontId="13" fillId="11" borderId="81" xfId="0" applyFont="1" applyFill="1" applyBorder="1" applyAlignment="1">
      <alignment vertical="center"/>
    </xf>
    <xf numFmtId="0" fontId="13" fillId="14" borderId="85" xfId="0" applyFont="1" applyFill="1" applyBorder="1" applyAlignment="1">
      <alignment vertical="center"/>
    </xf>
    <xf numFmtId="0" fontId="13" fillId="14" borderId="91" xfId="0" applyFont="1" applyFill="1" applyBorder="1" applyAlignment="1">
      <alignment vertical="center"/>
    </xf>
    <xf numFmtId="0" fontId="1" fillId="13" borderId="95" xfId="0" applyFont="1" applyFill="1" applyBorder="1" applyAlignment="1">
      <alignment vertical="center"/>
    </xf>
    <xf numFmtId="0" fontId="0" fillId="13" borderId="95" xfId="0" applyFill="1" applyBorder="1" applyAlignment="1">
      <alignment vertical="center"/>
    </xf>
    <xf numFmtId="0" fontId="13" fillId="13" borderId="99" xfId="0" applyFont="1" applyFill="1" applyBorder="1" applyAlignment="1">
      <alignment vertical="center"/>
    </xf>
    <xf numFmtId="0" fontId="0" fillId="13" borderId="99" xfId="0" applyFill="1" applyBorder="1" applyAlignment="1">
      <alignment vertical="center"/>
    </xf>
    <xf numFmtId="0" fontId="1" fillId="15" borderId="103" xfId="0" applyFont="1" applyFill="1" applyBorder="1" applyAlignment="1">
      <alignment vertical="center"/>
    </xf>
    <xf numFmtId="0" fontId="13" fillId="15" borderId="103" xfId="0" applyFont="1" applyFill="1" applyBorder="1" applyAlignment="1">
      <alignment vertical="center"/>
    </xf>
    <xf numFmtId="0" fontId="13" fillId="15" borderId="109" xfId="0" applyFont="1" applyFill="1" applyBorder="1" applyAlignment="1">
      <alignment vertical="center"/>
    </xf>
    <xf numFmtId="0" fontId="13" fillId="16" borderId="113" xfId="0" applyFont="1" applyFill="1" applyBorder="1" applyAlignment="1">
      <alignment vertical="center"/>
    </xf>
    <xf numFmtId="0" fontId="13" fillId="16" borderId="117" xfId="0" applyFont="1" applyFill="1" applyBorder="1" applyAlignment="1">
      <alignment vertical="center"/>
    </xf>
    <xf numFmtId="0" fontId="1" fillId="17" borderId="121" xfId="0" applyFont="1" applyFill="1" applyBorder="1" applyAlignment="1">
      <alignment vertical="center"/>
    </xf>
    <xf numFmtId="0" fontId="0" fillId="17" borderId="121" xfId="0" applyFill="1" applyBorder="1" applyAlignment="1">
      <alignment vertical="center"/>
    </xf>
    <xf numFmtId="0" fontId="1" fillId="17" borderId="125" xfId="0" applyFont="1" applyFill="1" applyBorder="1" applyAlignment="1">
      <alignment vertical="center"/>
    </xf>
    <xf numFmtId="0" fontId="0" fillId="17" borderId="125" xfId="0" applyFill="1" applyBorder="1" applyAlignment="1">
      <alignment vertical="center"/>
    </xf>
    <xf numFmtId="0" fontId="35" fillId="6" borderId="128" xfId="0" applyFont="1" applyFill="1" applyBorder="1" applyAlignment="1">
      <alignment vertical="center" wrapText="1"/>
    </xf>
    <xf numFmtId="0" fontId="1" fillId="0" borderId="4" xfId="0" applyFont="1" applyBorder="1" applyAlignment="1">
      <alignment vertical="center" wrapText="1"/>
    </xf>
    <xf numFmtId="0" fontId="1" fillId="0" borderId="128" xfId="0" applyFont="1" applyBorder="1" applyAlignment="1">
      <alignment vertical="center" wrapText="1"/>
    </xf>
    <xf numFmtId="0" fontId="35" fillId="21" borderId="128" xfId="0" applyFont="1" applyFill="1" applyBorder="1" applyAlignment="1">
      <alignment vertical="center" wrapText="1"/>
    </xf>
    <xf numFmtId="0" fontId="35" fillId="2" borderId="128" xfId="0" applyFont="1" applyFill="1" applyBorder="1" applyAlignment="1">
      <alignment vertical="center" wrapText="1"/>
    </xf>
    <xf numFmtId="0" fontId="35" fillId="4" borderId="128" xfId="0" applyFont="1" applyFill="1" applyBorder="1" applyAlignment="1">
      <alignment vertical="center" wrapText="1"/>
    </xf>
    <xf numFmtId="0" fontId="1" fillId="0" borderId="128" xfId="0" applyFont="1" applyBorder="1" applyAlignment="1">
      <alignment horizontal="justify" vertical="center" wrapText="1"/>
    </xf>
    <xf numFmtId="0" fontId="35" fillId="3" borderId="128" xfId="0" applyFont="1" applyFill="1" applyBorder="1" applyAlignment="1">
      <alignment vertical="center" wrapText="1"/>
    </xf>
    <xf numFmtId="0" fontId="35" fillId="5" borderId="128" xfId="0" applyFont="1" applyFill="1" applyBorder="1" applyAlignment="1">
      <alignment vertical="center" wrapText="1"/>
    </xf>
    <xf numFmtId="0" fontId="35" fillId="22" borderId="128" xfId="0" applyFont="1" applyFill="1" applyBorder="1" applyAlignment="1">
      <alignment vertical="center" wrapText="1"/>
    </xf>
    <xf numFmtId="0" fontId="22" fillId="20" borderId="1" xfId="0" applyFont="1" applyFill="1" applyBorder="1" applyAlignment="1">
      <alignment horizontal="center" vertical="center" wrapText="1"/>
    </xf>
    <xf numFmtId="0" fontId="22" fillId="20" borderId="13" xfId="0" applyFont="1" applyFill="1" applyBorder="1" applyAlignment="1">
      <alignment horizontal="center" vertical="center" wrapText="1"/>
    </xf>
    <xf numFmtId="0" fontId="10" fillId="0" borderId="0" xfId="0" applyFont="1" applyBorder="1"/>
    <xf numFmtId="2" fontId="20" fillId="0" borderId="0" xfId="1" applyNumberFormat="1" applyFont="1" applyBorder="1" applyAlignment="1">
      <alignment horizontal="right" vertical="center"/>
    </xf>
    <xf numFmtId="9" fontId="4" fillId="0" borderId="0" xfId="1" applyFont="1" applyBorder="1" applyAlignment="1">
      <alignment horizontal="left" vertical="center"/>
    </xf>
    <xf numFmtId="9" fontId="23" fillId="0" borderId="1" xfId="1" applyFont="1" applyFill="1" applyBorder="1" applyProtection="1">
      <protection locked="0"/>
    </xf>
    <xf numFmtId="0" fontId="23" fillId="0" borderId="1" xfId="0" applyFont="1" applyFill="1" applyBorder="1" applyProtection="1">
      <protection locked="0"/>
    </xf>
    <xf numFmtId="0" fontId="0" fillId="0" borderId="0" xfId="0" applyBorder="1" applyAlignment="1">
      <alignment horizontal="center" wrapText="1"/>
    </xf>
    <xf numFmtId="0" fontId="0" fillId="0" borderId="0" xfId="0"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xf numFmtId="0" fontId="0" fillId="0" borderId="2" xfId="0" applyFill="1" applyBorder="1"/>
    <xf numFmtId="0" fontId="0" fillId="0" borderId="2" xfId="0" applyFill="1" applyBorder="1" applyAlignment="1">
      <alignment wrapText="1"/>
    </xf>
    <xf numFmtId="9" fontId="0" fillId="0" borderId="2" xfId="1" applyFont="1" applyFill="1" applyBorder="1"/>
    <xf numFmtId="9" fontId="0" fillId="0" borderId="2" xfId="1" applyNumberFormat="1" applyFont="1" applyBorder="1"/>
    <xf numFmtId="9" fontId="0" fillId="0" borderId="2" xfId="0" applyNumberFormat="1" applyFill="1" applyBorder="1"/>
    <xf numFmtId="9" fontId="3" fillId="0" borderId="2" xfId="1" applyFont="1" applyFill="1" applyBorder="1"/>
    <xf numFmtId="9" fontId="3" fillId="0" borderId="2" xfId="1" applyNumberFormat="1" applyFont="1" applyBorder="1"/>
    <xf numFmtId="0" fontId="0" fillId="0" borderId="16" xfId="0" applyFill="1" applyBorder="1" applyAlignment="1"/>
    <xf numFmtId="2" fontId="20" fillId="0" borderId="0" xfId="1" applyNumberFormat="1" applyFont="1" applyFill="1" applyBorder="1" applyAlignment="1">
      <alignment horizontal="right" vertical="center"/>
    </xf>
    <xf numFmtId="9" fontId="4" fillId="0" borderId="0" xfId="1" applyFont="1" applyFill="1" applyBorder="1" applyAlignment="1">
      <alignment horizontal="left" vertical="center"/>
    </xf>
    <xf numFmtId="0" fontId="31" fillId="0" borderId="0" xfId="0" applyFont="1" applyFill="1" applyBorder="1" applyAlignment="1">
      <alignment vertical="center"/>
    </xf>
    <xf numFmtId="0" fontId="1" fillId="0" borderId="128" xfId="0" applyFont="1" applyBorder="1" applyAlignment="1" applyProtection="1">
      <alignment vertical="center" wrapText="1"/>
      <protection locked="0"/>
    </xf>
    <xf numFmtId="0" fontId="2" fillId="0" borderId="19" xfId="0" applyFont="1" applyFill="1" applyBorder="1" applyAlignment="1">
      <alignment wrapText="1"/>
    </xf>
    <xf numFmtId="0" fontId="2" fillId="0" borderId="32" xfId="0" applyFont="1" applyFill="1" applyBorder="1"/>
    <xf numFmtId="0" fontId="0" fillId="0" borderId="19" xfId="0" applyFill="1" applyBorder="1" applyAlignment="1">
      <alignment wrapText="1"/>
    </xf>
    <xf numFmtId="9" fontId="0" fillId="0" borderId="32" xfId="1" applyFont="1" applyBorder="1"/>
    <xf numFmtId="9" fontId="3" fillId="0" borderId="32" xfId="1" applyFont="1" applyBorder="1"/>
    <xf numFmtId="0" fontId="0" fillId="0" borderId="20" xfId="0" applyFill="1" applyBorder="1" applyAlignment="1">
      <alignment wrapText="1"/>
    </xf>
    <xf numFmtId="9" fontId="0" fillId="0" borderId="28" xfId="0" applyNumberFormat="1" applyFill="1" applyBorder="1"/>
    <xf numFmtId="0" fontId="0" fillId="0" borderId="28" xfId="0" applyFill="1" applyBorder="1" applyAlignment="1">
      <alignment wrapText="1"/>
    </xf>
    <xf numFmtId="9" fontId="0" fillId="0" borderId="28" xfId="1" applyFont="1" applyFill="1" applyBorder="1"/>
    <xf numFmtId="9" fontId="0" fillId="0" borderId="28" xfId="1" applyNumberFormat="1" applyFont="1" applyBorder="1"/>
    <xf numFmtId="9" fontId="0" fillId="0" borderId="29" xfId="1" applyFont="1" applyBorder="1"/>
    <xf numFmtId="0" fontId="0" fillId="0" borderId="2" xfId="0" applyFill="1" applyBorder="1" applyAlignment="1">
      <alignment horizontal="left"/>
    </xf>
    <xf numFmtId="165" fontId="0" fillId="0" borderId="66" xfId="0" applyNumberFormat="1" applyBorder="1" applyProtection="1">
      <protection locked="0"/>
    </xf>
    <xf numFmtId="165" fontId="0" fillId="0" borderId="67" xfId="0" applyNumberFormat="1" applyFill="1" applyBorder="1" applyAlignment="1" applyProtection="1">
      <protection locked="0"/>
    </xf>
    <xf numFmtId="165" fontId="0" fillId="0" borderId="67" xfId="0" applyNumberFormat="1" applyBorder="1" applyProtection="1">
      <protection locked="0"/>
    </xf>
    <xf numFmtId="165" fontId="0" fillId="0" borderId="68" xfId="0" applyNumberFormat="1" applyBorder="1" applyProtection="1">
      <protection locked="0"/>
    </xf>
    <xf numFmtId="165" fontId="0" fillId="0" borderId="69" xfId="0" applyNumberFormat="1" applyBorder="1" applyProtection="1">
      <protection locked="0"/>
    </xf>
    <xf numFmtId="165" fontId="0" fillId="0" borderId="70" xfId="0" applyNumberFormat="1" applyFill="1" applyBorder="1" applyProtection="1">
      <protection locked="0"/>
    </xf>
    <xf numFmtId="165" fontId="0" fillId="0" borderId="70" xfId="0" applyNumberFormat="1" applyBorder="1" applyProtection="1">
      <protection locked="0"/>
    </xf>
    <xf numFmtId="165" fontId="0" fillId="0" borderId="71" xfId="0" applyNumberFormat="1" applyBorder="1" applyProtection="1">
      <protection locked="0"/>
    </xf>
    <xf numFmtId="165" fontId="14" fillId="19" borderId="69" xfId="0" applyNumberFormat="1" applyFont="1" applyFill="1" applyBorder="1" applyAlignment="1" applyProtection="1">
      <alignment horizontal="center" vertical="center"/>
      <protection locked="0"/>
    </xf>
    <xf numFmtId="165" fontId="14" fillId="19" borderId="129" xfId="0" applyNumberFormat="1" applyFont="1" applyFill="1" applyBorder="1" applyAlignment="1" applyProtection="1">
      <alignment horizontal="center" vertical="center"/>
      <protection locked="0"/>
    </xf>
    <xf numFmtId="165" fontId="0" fillId="0" borderId="72" xfId="0" applyNumberFormat="1" applyFill="1" applyBorder="1" applyProtection="1">
      <protection locked="0"/>
    </xf>
    <xf numFmtId="165" fontId="0" fillId="0" borderId="72" xfId="0" applyNumberFormat="1" applyBorder="1" applyProtection="1">
      <protection locked="0"/>
    </xf>
    <xf numFmtId="165" fontId="0" fillId="0" borderId="73" xfId="0" applyNumberFormat="1" applyBorder="1" applyProtection="1">
      <protection locked="0"/>
    </xf>
    <xf numFmtId="165" fontId="31" fillId="0" borderId="55" xfId="0" applyNumberFormat="1" applyFont="1" applyBorder="1" applyAlignment="1" applyProtection="1">
      <alignment horizontal="center" vertical="center"/>
      <protection locked="0"/>
    </xf>
    <xf numFmtId="165" fontId="31" fillId="0" borderId="56" xfId="0" applyNumberFormat="1" applyFont="1" applyFill="1" applyBorder="1" applyAlignment="1" applyProtection="1">
      <alignment horizontal="center" vertical="center"/>
      <protection locked="0"/>
    </xf>
    <xf numFmtId="165" fontId="31" fillId="0" borderId="56" xfId="0" applyNumberFormat="1" applyFont="1" applyBorder="1" applyAlignment="1" applyProtection="1">
      <alignment horizontal="center" vertical="center"/>
      <protection locked="0"/>
    </xf>
    <xf numFmtId="165" fontId="31" fillId="0" borderId="57" xfId="0" applyNumberFormat="1" applyFont="1" applyBorder="1" applyAlignment="1" applyProtection="1">
      <alignment horizontal="center" vertical="center"/>
      <protection locked="0"/>
    </xf>
    <xf numFmtId="165" fontId="31" fillId="0" borderId="58" xfId="0" applyNumberFormat="1" applyFont="1" applyBorder="1" applyAlignment="1" applyProtection="1">
      <alignment horizontal="center" vertical="center"/>
      <protection locked="0"/>
    </xf>
    <xf numFmtId="165" fontId="31" fillId="0" borderId="33" xfId="0" applyNumberFormat="1" applyFont="1" applyFill="1" applyBorder="1" applyAlignment="1" applyProtection="1">
      <alignment horizontal="center" vertical="center"/>
      <protection locked="0"/>
    </xf>
    <xf numFmtId="165" fontId="31" fillId="0" borderId="33" xfId="0" applyNumberFormat="1" applyFont="1" applyBorder="1" applyAlignment="1" applyProtection="1">
      <alignment horizontal="center" vertical="center"/>
      <protection locked="0"/>
    </xf>
    <xf numFmtId="165" fontId="31" fillId="0" borderId="59" xfId="0" applyNumberFormat="1" applyFont="1" applyBorder="1" applyAlignment="1" applyProtection="1">
      <alignment horizontal="center" vertical="center"/>
      <protection locked="0"/>
    </xf>
    <xf numFmtId="165" fontId="31" fillId="0" borderId="130" xfId="0" applyNumberFormat="1" applyFont="1" applyBorder="1" applyAlignment="1" applyProtection="1">
      <alignment horizontal="center" vertical="center"/>
      <protection locked="0"/>
    </xf>
    <xf numFmtId="165" fontId="31" fillId="0" borderId="131" xfId="0" applyNumberFormat="1" applyFont="1" applyFill="1" applyBorder="1" applyAlignment="1" applyProtection="1">
      <alignment horizontal="center" vertical="center"/>
      <protection locked="0"/>
    </xf>
    <xf numFmtId="165" fontId="31" fillId="0" borderId="131" xfId="0" applyNumberFormat="1" applyFont="1" applyBorder="1" applyAlignment="1" applyProtection="1">
      <alignment horizontal="center" vertical="center"/>
      <protection locked="0"/>
    </xf>
    <xf numFmtId="165" fontId="31" fillId="0" borderId="132" xfId="0" applyNumberFormat="1" applyFont="1" applyBorder="1" applyAlignment="1" applyProtection="1">
      <alignment horizontal="center" vertical="center"/>
      <protection locked="0"/>
    </xf>
    <xf numFmtId="165" fontId="0" fillId="0" borderId="60" xfId="0" applyNumberFormat="1" applyBorder="1" applyProtection="1">
      <protection locked="0"/>
    </xf>
    <xf numFmtId="165" fontId="0" fillId="0" borderId="61" xfId="0" applyNumberFormat="1" applyFill="1" applyBorder="1" applyProtection="1">
      <protection locked="0"/>
    </xf>
    <xf numFmtId="165" fontId="0" fillId="0" borderId="61" xfId="0" applyNumberFormat="1" applyBorder="1" applyProtection="1">
      <protection locked="0"/>
    </xf>
    <xf numFmtId="165" fontId="0" fillId="0" borderId="62" xfId="0" applyNumberFormat="1" applyBorder="1" applyProtection="1">
      <protection locked="0"/>
    </xf>
    <xf numFmtId="165" fontId="0" fillId="0" borderId="63" xfId="0" applyNumberFormat="1" applyBorder="1" applyProtection="1">
      <protection locked="0"/>
    </xf>
    <xf numFmtId="165" fontId="0" fillId="0" borderId="64" xfId="0" applyNumberFormat="1" applyFill="1" applyBorder="1" applyProtection="1">
      <protection locked="0"/>
    </xf>
    <xf numFmtId="165" fontId="0" fillId="0" borderId="64" xfId="0" applyNumberFormat="1" applyBorder="1" applyProtection="1">
      <protection locked="0"/>
    </xf>
    <xf numFmtId="165" fontId="0" fillId="0" borderId="65" xfId="0" applyNumberFormat="1" applyBorder="1" applyProtection="1">
      <protection locked="0"/>
    </xf>
    <xf numFmtId="165" fontId="0" fillId="0" borderId="34" xfId="0" applyNumberFormat="1" applyBorder="1" applyProtection="1">
      <protection locked="0"/>
    </xf>
    <xf numFmtId="165" fontId="0" fillId="0" borderId="35" xfId="0" applyNumberFormat="1" applyFill="1" applyBorder="1" applyProtection="1">
      <protection locked="0"/>
    </xf>
    <xf numFmtId="165" fontId="0" fillId="0" borderId="35" xfId="0" applyNumberFormat="1" applyBorder="1" applyProtection="1">
      <protection locked="0"/>
    </xf>
    <xf numFmtId="165" fontId="0" fillId="0" borderId="36" xfId="0" applyNumberFormat="1" applyBorder="1" applyProtection="1">
      <protection locked="0"/>
    </xf>
    <xf numFmtId="165" fontId="0" fillId="0" borderId="37" xfId="0" applyNumberFormat="1" applyBorder="1" applyProtection="1">
      <protection locked="0"/>
    </xf>
    <xf numFmtId="165" fontId="0" fillId="0" borderId="38" xfId="0" applyNumberFormat="1" applyFill="1" applyBorder="1" applyProtection="1">
      <protection locked="0"/>
    </xf>
    <xf numFmtId="165" fontId="0" fillId="0" borderId="38" xfId="0" applyNumberFormat="1" applyBorder="1" applyProtection="1">
      <protection locked="0"/>
    </xf>
    <xf numFmtId="165" fontId="0" fillId="0" borderId="39" xfId="0" applyNumberFormat="1" applyBorder="1" applyProtection="1">
      <protection locked="0"/>
    </xf>
    <xf numFmtId="165" fontId="0" fillId="0" borderId="40" xfId="0" applyNumberFormat="1" applyBorder="1" applyProtection="1">
      <protection locked="0"/>
    </xf>
    <xf numFmtId="165" fontId="0" fillId="0" borderId="41" xfId="0" applyNumberFormat="1" applyFill="1" applyBorder="1" applyProtection="1">
      <protection locked="0"/>
    </xf>
    <xf numFmtId="165" fontId="0" fillId="0" borderId="41" xfId="0" applyNumberFormat="1" applyBorder="1" applyProtection="1">
      <protection locked="0"/>
    </xf>
    <xf numFmtId="165" fontId="0" fillId="0" borderId="42" xfId="0" applyNumberFormat="1" applyBorder="1" applyProtection="1">
      <protection locked="0"/>
    </xf>
    <xf numFmtId="165" fontId="0" fillId="0" borderId="43" xfId="0" applyNumberFormat="1" applyBorder="1" applyProtection="1">
      <protection locked="0"/>
    </xf>
    <xf numFmtId="165" fontId="0" fillId="0" borderId="44" xfId="0" applyNumberFormat="1" applyFill="1" applyBorder="1" applyProtection="1">
      <protection locked="0"/>
    </xf>
    <xf numFmtId="165" fontId="0" fillId="0" borderId="44" xfId="0" applyNumberFormat="1" applyBorder="1" applyProtection="1">
      <protection locked="0"/>
    </xf>
    <xf numFmtId="165" fontId="0" fillId="0" borderId="45" xfId="0" applyNumberFormat="1" applyBorder="1" applyProtection="1">
      <protection locked="0"/>
    </xf>
    <xf numFmtId="165" fontId="0" fillId="0" borderId="46" xfId="0" applyNumberFormat="1" applyBorder="1" applyProtection="1">
      <protection locked="0"/>
    </xf>
    <xf numFmtId="165" fontId="0" fillId="0" borderId="47" xfId="0" applyNumberFormat="1" applyFill="1" applyBorder="1" applyProtection="1">
      <protection locked="0"/>
    </xf>
    <xf numFmtId="165" fontId="0" fillId="0" borderId="47" xfId="0" applyNumberFormat="1" applyBorder="1" applyProtection="1">
      <protection locked="0"/>
    </xf>
    <xf numFmtId="165" fontId="0" fillId="0" borderId="48" xfId="0" applyNumberFormat="1" applyBorder="1" applyProtection="1">
      <protection locked="0"/>
    </xf>
    <xf numFmtId="165" fontId="0" fillId="0" borderId="49" xfId="0" applyNumberFormat="1" applyBorder="1" applyProtection="1">
      <protection locked="0"/>
    </xf>
    <xf numFmtId="165" fontId="0" fillId="0" borderId="50" xfId="0" applyNumberFormat="1" applyBorder="1" applyProtection="1">
      <protection locked="0"/>
    </xf>
    <xf numFmtId="165" fontId="0" fillId="0" borderId="51" xfId="0" applyNumberFormat="1" applyBorder="1" applyProtection="1">
      <protection locked="0"/>
    </xf>
    <xf numFmtId="165" fontId="0" fillId="0" borderId="52" xfId="0" applyNumberFormat="1" applyBorder="1" applyProtection="1">
      <protection locked="0"/>
    </xf>
    <xf numFmtId="165" fontId="0" fillId="0" borderId="53" xfId="0" applyNumberFormat="1" applyBorder="1" applyProtection="1">
      <protection locked="0"/>
    </xf>
    <xf numFmtId="165" fontId="0" fillId="0" borderId="54" xfId="0" applyNumberFormat="1" applyBorder="1" applyProtection="1">
      <protection locked="0"/>
    </xf>
    <xf numFmtId="9" fontId="0" fillId="0" borderId="2" xfId="1" applyFont="1" applyFill="1" applyBorder="1" applyAlignment="1">
      <alignment horizontal="left"/>
    </xf>
    <xf numFmtId="0" fontId="9" fillId="0" borderId="2" xfId="0" applyFont="1" applyFill="1" applyBorder="1" applyAlignment="1">
      <alignment wrapText="1"/>
    </xf>
    <xf numFmtId="9" fontId="0" fillId="0" borderId="2" xfId="0" applyNumberFormat="1" applyFill="1" applyBorder="1" applyAlignment="1">
      <alignment horizontal="center" vertical="center"/>
    </xf>
    <xf numFmtId="0" fontId="9" fillId="0" borderId="134" xfId="0" applyFont="1" applyFill="1" applyBorder="1" applyAlignment="1">
      <alignment horizontal="center"/>
    </xf>
    <xf numFmtId="0" fontId="9" fillId="0" borderId="134" xfId="0" applyFont="1" applyFill="1" applyBorder="1" applyAlignment="1">
      <alignment wrapText="1"/>
    </xf>
    <xf numFmtId="0" fontId="9" fillId="0" borderId="0" xfId="0" applyFont="1" applyFill="1" applyBorder="1" applyAlignment="1">
      <alignment horizontal="center"/>
    </xf>
    <xf numFmtId="9" fontId="0" fillId="0" borderId="0" xfId="0" applyNumberFormat="1" applyFill="1" applyBorder="1" applyAlignment="1">
      <alignment horizontal="center" vertical="center"/>
    </xf>
    <xf numFmtId="0" fontId="9" fillId="0" borderId="133" xfId="0" applyFont="1" applyFill="1" applyBorder="1" applyAlignment="1">
      <alignment horizontal="center"/>
    </xf>
    <xf numFmtId="0" fontId="9" fillId="0" borderId="138" xfId="0" applyFont="1" applyFill="1" applyBorder="1" applyAlignment="1">
      <alignment horizontal="center"/>
    </xf>
    <xf numFmtId="0" fontId="9" fillId="0" borderId="138" xfId="0" applyFont="1" applyFill="1" applyBorder="1" applyAlignment="1">
      <alignment wrapText="1"/>
    </xf>
    <xf numFmtId="9" fontId="0" fillId="0" borderId="138" xfId="0" applyNumberFormat="1" applyFill="1" applyBorder="1" applyAlignment="1">
      <alignment horizontal="center" vertical="center"/>
    </xf>
    <xf numFmtId="0" fontId="0" fillId="0" borderId="138" xfId="0" applyFill="1" applyBorder="1"/>
    <xf numFmtId="0" fontId="0" fillId="0" borderId="138" xfId="0" applyFill="1" applyBorder="1" applyAlignment="1">
      <alignment wrapText="1"/>
    </xf>
    <xf numFmtId="0" fontId="0" fillId="0" borderId="138" xfId="0" applyFill="1" applyBorder="1" applyAlignment="1"/>
    <xf numFmtId="0" fontId="0" fillId="0" borderId="138" xfId="0" applyFill="1" applyBorder="1" applyAlignment="1">
      <alignment horizontal="center"/>
    </xf>
    <xf numFmtId="0" fontId="0" fillId="0" borderId="138" xfId="0" applyBorder="1" applyAlignment="1">
      <alignment horizontal="center"/>
    </xf>
    <xf numFmtId="0" fontId="0" fillId="0" borderId="138" xfId="0" applyBorder="1"/>
    <xf numFmtId="0" fontId="0" fillId="0" borderId="16" xfId="0" applyFill="1" applyBorder="1" applyAlignment="1">
      <alignment horizontal="right" wrapText="1"/>
    </xf>
    <xf numFmtId="9" fontId="0" fillId="0" borderId="3" xfId="0" applyNumberFormat="1" applyFill="1" applyBorder="1" applyAlignment="1">
      <alignment horizontal="center" vertical="center"/>
    </xf>
    <xf numFmtId="9" fontId="0" fillId="0" borderId="140" xfId="0" applyNumberFormat="1" applyFill="1" applyBorder="1" applyAlignment="1">
      <alignment horizontal="center" vertical="center"/>
    </xf>
    <xf numFmtId="9" fontId="0" fillId="0" borderId="0" xfId="1" applyFont="1" applyFill="1" applyBorder="1"/>
    <xf numFmtId="0" fontId="0" fillId="17" borderId="2" xfId="0" applyFill="1" applyBorder="1" applyAlignment="1">
      <alignment horizontal="left"/>
    </xf>
    <xf numFmtId="0" fontId="0" fillId="0" borderId="3" xfId="0" applyNumberFormat="1" applyFill="1" applyBorder="1" applyAlignment="1">
      <alignment horizontal="center" vertical="center"/>
    </xf>
    <xf numFmtId="0" fontId="0" fillId="23" borderId="3" xfId="0" applyNumberForma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horizontal="center" vertical="center"/>
    </xf>
    <xf numFmtId="9" fontId="0" fillId="0" borderId="10" xfId="0" applyNumberFormat="1" applyFill="1" applyBorder="1" applyAlignment="1">
      <alignment horizontal="center" vertical="center"/>
    </xf>
    <xf numFmtId="0" fontId="0" fillId="0" borderId="14" xfId="0" applyFill="1" applyBorder="1" applyAlignment="1">
      <alignment horizontal="left"/>
    </xf>
    <xf numFmtId="0" fontId="2" fillId="23" borderId="142" xfId="0" applyFont="1" applyFill="1" applyBorder="1" applyAlignment="1">
      <alignment horizontal="center"/>
    </xf>
    <xf numFmtId="0" fontId="2" fillId="17" borderId="143" xfId="0" applyFont="1" applyFill="1" applyBorder="1" applyAlignment="1">
      <alignment horizontal="left"/>
    </xf>
    <xf numFmtId="0" fontId="0" fillId="23" borderId="2" xfId="0" applyNumberFormat="1" applyFill="1" applyBorder="1" applyAlignment="1">
      <alignment horizontal="center" vertical="center"/>
    </xf>
    <xf numFmtId="0" fontId="0" fillId="0" borderId="2" xfId="0" applyNumberFormat="1" applyFill="1" applyBorder="1" applyAlignment="1">
      <alignment horizontal="center" vertical="center"/>
    </xf>
    <xf numFmtId="0" fontId="9" fillId="24" borderId="2" xfId="0" applyFont="1" applyFill="1" applyBorder="1" applyAlignment="1">
      <alignment horizontal="center"/>
    </xf>
    <xf numFmtId="0" fontId="2" fillId="24" borderId="141" xfId="0" applyFont="1" applyFill="1" applyBorder="1" applyAlignment="1">
      <alignment horizontal="center"/>
    </xf>
    <xf numFmtId="0" fontId="0" fillId="0" borderId="19" xfId="0" applyFill="1" applyBorder="1" applyAlignment="1"/>
    <xf numFmtId="0" fontId="0" fillId="25" borderId="9" xfId="0" applyFill="1" applyBorder="1"/>
    <xf numFmtId="0" fontId="0" fillId="25" borderId="2" xfId="0" applyFill="1" applyBorder="1"/>
    <xf numFmtId="9" fontId="0" fillId="25" borderId="2" xfId="0" applyNumberFormat="1" applyFill="1" applyBorder="1"/>
    <xf numFmtId="9" fontId="0" fillId="25" borderId="28" xfId="0" applyNumberFormat="1" applyFill="1" applyBorder="1"/>
    <xf numFmtId="0" fontId="0" fillId="0" borderId="3" xfId="0" applyFont="1" applyFill="1" applyBorder="1" applyAlignment="1">
      <alignment horizontal="left" vertical="center" wrapText="1"/>
    </xf>
    <xf numFmtId="0" fontId="31" fillId="0" borderId="0" xfId="0" applyFont="1"/>
    <xf numFmtId="0" fontId="31" fillId="14" borderId="85" xfId="0" applyFont="1" applyFill="1" applyBorder="1" applyAlignment="1">
      <alignment horizontal="center" vertical="center"/>
    </xf>
    <xf numFmtId="0" fontId="31" fillId="14" borderId="0" xfId="0" applyFont="1" applyFill="1" applyBorder="1" applyAlignment="1">
      <alignment horizontal="center" vertical="center"/>
    </xf>
    <xf numFmtId="0" fontId="31" fillId="14" borderId="88" xfId="0" applyFont="1" applyFill="1" applyBorder="1" applyAlignment="1">
      <alignment horizontal="center" vertical="center"/>
    </xf>
    <xf numFmtId="0" fontId="31" fillId="14" borderId="90" xfId="0" applyFont="1" applyFill="1" applyBorder="1" applyAlignment="1">
      <alignment horizontal="center" vertical="center"/>
    </xf>
    <xf numFmtId="0" fontId="31" fillId="14" borderId="91" xfId="0" applyFont="1" applyFill="1" applyBorder="1" applyAlignment="1">
      <alignment horizontal="center" vertical="center"/>
    </xf>
    <xf numFmtId="0" fontId="31" fillId="13" borderId="98" xfId="0" applyFont="1" applyFill="1" applyBorder="1" applyAlignment="1">
      <alignment horizontal="center" vertical="center"/>
    </xf>
    <xf numFmtId="0" fontId="31" fillId="13" borderId="99" xfId="0" applyFont="1" applyFill="1" applyBorder="1" applyAlignment="1">
      <alignment horizontal="center" vertical="center"/>
    </xf>
    <xf numFmtId="9" fontId="31" fillId="15" borderId="103" xfId="0" applyNumberFormat="1" applyFont="1" applyFill="1" applyBorder="1" applyAlignment="1">
      <alignment horizontal="center"/>
    </xf>
    <xf numFmtId="0" fontId="31" fillId="15" borderId="0" xfId="0" applyFont="1" applyFill="1" applyBorder="1" applyAlignment="1">
      <alignment horizontal="center"/>
    </xf>
    <xf numFmtId="9" fontId="31" fillId="15" borderId="109" xfId="0" applyNumberFormat="1" applyFont="1" applyFill="1" applyBorder="1" applyAlignment="1">
      <alignment horizontal="center"/>
    </xf>
    <xf numFmtId="0" fontId="31" fillId="16" borderId="113" xfId="0" applyFont="1" applyFill="1" applyBorder="1" applyAlignment="1">
      <alignment horizontal="center"/>
    </xf>
    <xf numFmtId="0" fontId="31" fillId="16" borderId="117" xfId="0" applyFont="1" applyFill="1" applyBorder="1" applyAlignment="1">
      <alignment horizontal="center"/>
    </xf>
    <xf numFmtId="0" fontId="31" fillId="17" borderId="120" xfId="0" applyFont="1" applyFill="1" applyBorder="1" applyAlignment="1">
      <alignment horizontal="center"/>
    </xf>
    <xf numFmtId="0" fontId="31" fillId="17" borderId="121" xfId="0" applyFont="1" applyFill="1" applyBorder="1" applyAlignment="1">
      <alignment horizontal="center"/>
    </xf>
    <xf numFmtId="0" fontId="31" fillId="17" borderId="124" xfId="0" applyFont="1" applyFill="1" applyBorder="1" applyAlignment="1">
      <alignment horizontal="center"/>
    </xf>
    <xf numFmtId="0" fontId="31" fillId="17" borderId="125" xfId="0" applyFont="1" applyFill="1" applyBorder="1" applyAlignment="1">
      <alignment horizontal="center"/>
    </xf>
    <xf numFmtId="0" fontId="31" fillId="11" borderId="74" xfId="0" applyFont="1" applyFill="1" applyBorder="1" applyAlignment="1">
      <alignment horizontal="center"/>
    </xf>
    <xf numFmtId="9" fontId="31" fillId="11" borderId="75" xfId="0" applyNumberFormat="1" applyFont="1" applyFill="1" applyBorder="1" applyAlignment="1">
      <alignment horizontal="center"/>
    </xf>
    <xf numFmtId="0" fontId="31" fillId="11" borderId="78" xfId="0" applyFont="1" applyFill="1" applyBorder="1" applyAlignment="1">
      <alignment horizontal="center"/>
    </xf>
    <xf numFmtId="9" fontId="31" fillId="11" borderId="0" xfId="0" applyNumberFormat="1" applyFont="1" applyFill="1" applyBorder="1" applyAlignment="1">
      <alignment horizontal="center"/>
    </xf>
    <xf numFmtId="0" fontId="31" fillId="11" borderId="0" xfId="0" applyFont="1" applyFill="1" applyBorder="1" applyAlignment="1">
      <alignment horizontal="center"/>
    </xf>
    <xf numFmtId="0" fontId="31" fillId="11" borderId="81" xfId="0" applyFont="1" applyFill="1" applyBorder="1" applyAlignment="1">
      <alignment horizontal="center"/>
    </xf>
    <xf numFmtId="0" fontId="4" fillId="0" borderId="0" xfId="0" applyFont="1"/>
    <xf numFmtId="0" fontId="0" fillId="0" borderId="2" xfId="0" applyFill="1" applyBorder="1" applyAlignment="1"/>
    <xf numFmtId="9" fontId="0" fillId="0" borderId="1" xfId="1" applyNumberFormat="1" applyFont="1" applyBorder="1" applyAlignment="1" applyProtection="1">
      <alignment horizontal="center" vertical="center"/>
      <protection locked="0"/>
    </xf>
    <xf numFmtId="165" fontId="0" fillId="0" borderId="0" xfId="0" applyNumberFormat="1" applyFill="1" applyBorder="1" applyProtection="1">
      <protection locked="0"/>
    </xf>
    <xf numFmtId="0" fontId="4" fillId="0" borderId="0" xfId="0" applyFont="1" applyFill="1" applyBorder="1" applyAlignment="1">
      <alignment horizontal="right" vertical="center" textRotation="90" wrapText="1"/>
    </xf>
    <xf numFmtId="0" fontId="31" fillId="0" borderId="0" xfId="0" applyFont="1" applyFill="1" applyBorder="1" applyAlignment="1">
      <alignment horizontal="center" vertical="center"/>
    </xf>
    <xf numFmtId="9" fontId="31" fillId="0" borderId="0" xfId="0" applyNumberFormat="1" applyFont="1" applyFill="1" applyBorder="1" applyAlignment="1">
      <alignment horizontal="center"/>
    </xf>
    <xf numFmtId="0" fontId="13" fillId="0" borderId="0" xfId="0" applyFont="1" applyFill="1" applyBorder="1" applyAlignment="1">
      <alignment vertical="center"/>
    </xf>
    <xf numFmtId="9"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9" fontId="0" fillId="0" borderId="1" xfId="0" applyNumberFormat="1" applyBorder="1" applyAlignment="1" applyProtection="1">
      <alignment horizontal="center" vertical="center"/>
      <protection locked="0"/>
    </xf>
    <xf numFmtId="0" fontId="0" fillId="0" borderId="0" xfId="0" applyAlignment="1">
      <alignment vertical="center" wrapText="1"/>
    </xf>
    <xf numFmtId="9" fontId="20" fillId="0" borderId="0" xfId="1" applyNumberFormat="1" applyFont="1" applyBorder="1" applyAlignment="1">
      <alignment horizontal="right" vertical="center"/>
    </xf>
    <xf numFmtId="0" fontId="0" fillId="0" borderId="135" xfId="0" applyBorder="1" applyAlignment="1">
      <alignment vertical="center" wrapText="1"/>
    </xf>
    <xf numFmtId="0" fontId="0" fillId="0" borderId="9" xfId="0" applyBorder="1" applyAlignment="1" applyProtection="1">
      <alignment horizontal="center" vertical="center"/>
      <protection locked="0"/>
    </xf>
    <xf numFmtId="0" fontId="9" fillId="0" borderId="135" xfId="0" applyFont="1" applyFill="1" applyBorder="1" applyAlignment="1">
      <alignment vertical="center" wrapText="1"/>
    </xf>
    <xf numFmtId="0" fontId="9" fillId="8" borderId="10" xfId="0" applyFont="1" applyFill="1" applyBorder="1" applyAlignment="1">
      <alignment horizontal="center"/>
    </xf>
    <xf numFmtId="0" fontId="9" fillId="8" borderId="10" xfId="0" applyFont="1" applyFill="1" applyBorder="1" applyAlignment="1">
      <alignment horizontal="center" wrapText="1"/>
    </xf>
    <xf numFmtId="0" fontId="0" fillId="0" borderId="0" xfId="0" applyFont="1"/>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0" fillId="0" borderId="16" xfId="0" applyFill="1" applyBorder="1"/>
    <xf numFmtId="0" fontId="4" fillId="13" borderId="94" xfId="0" applyFont="1" applyFill="1" applyBorder="1" applyAlignment="1">
      <alignment horizontal="center" vertical="center" textRotation="90" wrapText="1"/>
    </xf>
    <xf numFmtId="0" fontId="4" fillId="13" borderId="95" xfId="0" applyFont="1" applyFill="1" applyBorder="1" applyAlignment="1">
      <alignment horizontal="center" vertical="center" textRotation="90" wrapText="1"/>
    </xf>
    <xf numFmtId="0" fontId="1" fillId="16" borderId="113" xfId="0" applyFont="1" applyFill="1" applyBorder="1" applyAlignment="1">
      <alignment vertical="center"/>
    </xf>
    <xf numFmtId="0" fontId="1" fillId="14" borderId="0" xfId="0" applyFont="1" applyFill="1" applyBorder="1" applyAlignment="1">
      <alignment vertical="center"/>
    </xf>
    <xf numFmtId="0" fontId="0" fillId="0" borderId="0" xfId="0" applyFont="1" applyFill="1" applyAlignment="1">
      <alignment horizontal="left" vertical="center" wrapText="1"/>
    </xf>
    <xf numFmtId="0" fontId="0" fillId="0" borderId="0" xfId="0" applyAlignment="1">
      <alignment horizontal="left" wrapText="1"/>
    </xf>
    <xf numFmtId="0" fontId="7" fillId="3" borderId="5" xfId="0" applyFont="1" applyFill="1" applyBorder="1" applyAlignment="1">
      <alignment horizontal="center"/>
    </xf>
    <xf numFmtId="0" fontId="7" fillId="3" borderId="8" xfId="0" applyFont="1" applyFill="1" applyBorder="1" applyAlignment="1">
      <alignment horizontal="center"/>
    </xf>
    <xf numFmtId="0" fontId="7" fillId="3" borderId="6" xfId="0" applyFont="1" applyFill="1" applyBorder="1" applyAlignment="1">
      <alignment horizontal="center"/>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6" fillId="10" borderId="11"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13"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0" fillId="0" borderId="0" xfId="0" applyFill="1" applyBorder="1" applyAlignment="1">
      <alignment horizontal="center" wrapText="1"/>
    </xf>
    <xf numFmtId="0" fontId="2" fillId="12" borderId="11"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0" fillId="9" borderId="7" xfId="0"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11" borderId="11" xfId="0" applyFont="1" applyFill="1" applyBorder="1" applyAlignment="1">
      <alignment horizontal="center" vertical="center"/>
    </xf>
    <xf numFmtId="0" fontId="2" fillId="11" borderId="12" xfId="0" applyFont="1" applyFill="1" applyBorder="1" applyAlignment="1">
      <alignment horizontal="center" vertical="center"/>
    </xf>
    <xf numFmtId="0" fontId="2" fillId="11" borderId="13" xfId="0" applyFont="1" applyFill="1" applyBorder="1" applyAlignment="1">
      <alignment horizontal="center" vertical="center"/>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13" xfId="0" applyFill="1" applyBorder="1" applyAlignment="1">
      <alignment horizontal="center" vertical="center" wrapText="1"/>
    </xf>
    <xf numFmtId="0" fontId="0" fillId="0" borderId="0" xfId="0" applyFill="1" applyAlignment="1">
      <alignment horizontal="center"/>
    </xf>
    <xf numFmtId="0" fontId="0" fillId="0" borderId="0" xfId="0"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9" borderId="11" xfId="0" applyFill="1" applyBorder="1" applyAlignment="1">
      <alignment horizontal="center"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0" fillId="0" borderId="0" xfId="0" applyBorder="1" applyAlignment="1">
      <alignment horizontal="center" wrapText="1"/>
    </xf>
    <xf numFmtId="0" fontId="0" fillId="9" borderId="5" xfId="0" applyFill="1" applyBorder="1" applyAlignment="1">
      <alignment horizontal="center" vertical="center" wrapText="1"/>
    </xf>
    <xf numFmtId="0" fontId="0" fillId="9" borderId="8" xfId="0" applyFill="1" applyBorder="1" applyAlignment="1">
      <alignment horizontal="center" vertical="center" wrapText="1"/>
    </xf>
    <xf numFmtId="0" fontId="0" fillId="9" borderId="6" xfId="0" applyFill="1" applyBorder="1" applyAlignment="1">
      <alignment horizontal="center" vertical="center" wrapText="1"/>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pplyProtection="1">
      <alignment horizontal="left" vertical="center"/>
      <protection locked="0"/>
    </xf>
    <xf numFmtId="0" fontId="9" fillId="9" borderId="11"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18" borderId="25" xfId="0" applyFont="1" applyFill="1" applyBorder="1" applyAlignment="1">
      <alignment horizontal="center" vertical="center"/>
    </xf>
    <xf numFmtId="0" fontId="6" fillId="18" borderId="26" xfId="0" applyFont="1" applyFill="1" applyBorder="1" applyAlignment="1">
      <alignment horizontal="center" vertical="center"/>
    </xf>
    <xf numFmtId="0" fontId="6" fillId="18" borderId="27" xfId="0" applyFont="1" applyFill="1" applyBorder="1" applyAlignment="1">
      <alignment horizontal="center" vertical="center"/>
    </xf>
    <xf numFmtId="2" fontId="20" fillId="0" borderId="0" xfId="1" applyNumberFormat="1" applyFont="1" applyBorder="1" applyAlignment="1">
      <alignment horizontal="right" vertical="center"/>
    </xf>
    <xf numFmtId="9" fontId="4" fillId="0" borderId="0" xfId="1" applyFont="1" applyBorder="1" applyAlignment="1">
      <alignment horizontal="left" vertical="center"/>
    </xf>
    <xf numFmtId="9" fontId="31" fillId="0" borderId="0" xfId="1"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textRotation="90"/>
    </xf>
    <xf numFmtId="0" fontId="4" fillId="0" borderId="0" xfId="0" applyFont="1" applyBorder="1" applyAlignment="1">
      <alignment horizontal="right" vertical="center" textRotation="90" wrapText="1"/>
    </xf>
    <xf numFmtId="0" fontId="31" fillId="14" borderId="84" xfId="0" applyFont="1" applyFill="1" applyBorder="1" applyAlignment="1">
      <alignment horizontal="center" vertical="center"/>
    </xf>
    <xf numFmtId="0" fontId="31" fillId="14" borderId="88" xfId="0" applyFont="1" applyFill="1" applyBorder="1" applyAlignment="1">
      <alignment horizontal="center" vertical="center"/>
    </xf>
    <xf numFmtId="0" fontId="31" fillId="11" borderId="78" xfId="0" applyFont="1" applyFill="1" applyBorder="1" applyAlignment="1">
      <alignment horizontal="center" vertical="center"/>
    </xf>
    <xf numFmtId="0" fontId="31" fillId="11" borderId="80" xfId="0" applyFont="1" applyFill="1" applyBorder="1" applyAlignment="1">
      <alignment horizontal="center" vertical="center"/>
    </xf>
    <xf numFmtId="9" fontId="16" fillId="11" borderId="82" xfId="0" applyNumberFormat="1" applyFont="1" applyFill="1" applyBorder="1" applyAlignment="1">
      <alignment horizontal="center" vertical="center"/>
    </xf>
    <xf numFmtId="0" fontId="16" fillId="11" borderId="83" xfId="0" applyFont="1" applyFill="1" applyBorder="1" applyAlignment="1">
      <alignment horizontal="center" vertical="center"/>
    </xf>
    <xf numFmtId="9" fontId="16" fillId="11" borderId="24" xfId="0" applyNumberFormat="1" applyFont="1" applyFill="1" applyBorder="1" applyAlignment="1">
      <alignment horizontal="center" vertical="center"/>
    </xf>
    <xf numFmtId="0" fontId="16" fillId="11" borderId="79" xfId="0" applyFont="1" applyFill="1" applyBorder="1" applyAlignment="1">
      <alignment horizontal="center" vertical="center"/>
    </xf>
    <xf numFmtId="9" fontId="16" fillId="14" borderId="86" xfId="0" applyNumberFormat="1" applyFont="1" applyFill="1" applyBorder="1" applyAlignment="1">
      <alignment horizontal="center" vertical="center"/>
    </xf>
    <xf numFmtId="0" fontId="16" fillId="14" borderId="87" xfId="0" applyFont="1" applyFill="1" applyBorder="1" applyAlignment="1">
      <alignment horizontal="center" vertical="center"/>
    </xf>
    <xf numFmtId="9" fontId="16" fillId="14" borderId="24" xfId="0" applyNumberFormat="1" applyFont="1" applyFill="1" applyBorder="1" applyAlignment="1">
      <alignment horizontal="center" vertical="center"/>
    </xf>
    <xf numFmtId="0" fontId="16" fillId="14" borderId="89" xfId="0" applyFont="1" applyFill="1" applyBorder="1" applyAlignment="1">
      <alignment horizontal="center" vertical="center"/>
    </xf>
    <xf numFmtId="9" fontId="16" fillId="14" borderId="24" xfId="1" applyFont="1" applyFill="1" applyBorder="1" applyAlignment="1">
      <alignment horizontal="center" vertical="center"/>
    </xf>
    <xf numFmtId="9" fontId="16" fillId="14" borderId="89" xfId="1" applyFont="1" applyFill="1" applyBorder="1" applyAlignment="1">
      <alignment horizontal="center" vertical="center"/>
    </xf>
    <xf numFmtId="9" fontId="16" fillId="17" borderId="122" xfId="0" applyNumberFormat="1" applyFont="1" applyFill="1" applyBorder="1" applyAlignment="1">
      <alignment horizontal="center" vertical="center"/>
    </xf>
    <xf numFmtId="0" fontId="16" fillId="17" borderId="123" xfId="0" applyFont="1" applyFill="1" applyBorder="1" applyAlignment="1">
      <alignment horizontal="center" vertical="center"/>
    </xf>
    <xf numFmtId="9" fontId="16" fillId="17" borderId="126" xfId="0" applyNumberFormat="1" applyFont="1" applyFill="1" applyBorder="1" applyAlignment="1">
      <alignment horizontal="center" vertical="center"/>
    </xf>
    <xf numFmtId="9" fontId="16" fillId="17" borderId="127" xfId="0" applyNumberFormat="1" applyFont="1" applyFill="1" applyBorder="1" applyAlignment="1">
      <alignment horizontal="center" vertical="center"/>
    </xf>
    <xf numFmtId="9" fontId="16" fillId="15" borderId="110" xfId="0" applyNumberFormat="1" applyFont="1" applyFill="1" applyBorder="1" applyAlignment="1">
      <alignment horizontal="center" vertical="center"/>
    </xf>
    <xf numFmtId="0" fontId="16" fillId="15" borderId="111" xfId="0" applyFont="1" applyFill="1" applyBorder="1" applyAlignment="1">
      <alignment horizontal="center" vertical="center"/>
    </xf>
    <xf numFmtId="0" fontId="2" fillId="0" borderId="0" xfId="0" applyFont="1" applyBorder="1" applyAlignment="1">
      <alignment horizontal="center" vertical="center" wrapText="1"/>
    </xf>
    <xf numFmtId="0" fontId="27" fillId="0" borderId="0" xfId="0" applyFont="1" applyAlignment="1">
      <alignment horizontal="center" vertical="center"/>
    </xf>
    <xf numFmtId="0" fontId="31" fillId="15" borderId="102" xfId="0" applyFont="1" applyFill="1" applyBorder="1" applyAlignment="1">
      <alignment horizontal="center" vertical="center"/>
    </xf>
    <xf numFmtId="0" fontId="31" fillId="15" borderId="106" xfId="0" applyFont="1" applyFill="1" applyBorder="1" applyAlignment="1">
      <alignment horizontal="center" vertical="center"/>
    </xf>
    <xf numFmtId="0" fontId="31" fillId="15" borderId="108" xfId="0" applyFont="1" applyFill="1" applyBorder="1" applyAlignment="1">
      <alignment horizontal="center" vertical="center"/>
    </xf>
    <xf numFmtId="0" fontId="31" fillId="16" borderId="112" xfId="0" applyFont="1" applyFill="1" applyBorder="1" applyAlignment="1">
      <alignment horizontal="center" vertical="center"/>
    </xf>
    <xf numFmtId="0" fontId="31" fillId="16" borderId="116" xfId="0" applyFont="1" applyFill="1" applyBorder="1" applyAlignment="1">
      <alignment horizontal="center" vertical="center"/>
    </xf>
    <xf numFmtId="9" fontId="16" fillId="15" borderId="24" xfId="0" applyNumberFormat="1" applyFont="1" applyFill="1" applyBorder="1" applyAlignment="1">
      <alignment horizontal="center" vertical="center"/>
    </xf>
    <xf numFmtId="0" fontId="16" fillId="15" borderId="107" xfId="0" applyFont="1" applyFill="1" applyBorder="1" applyAlignment="1">
      <alignment horizontal="center" vertical="center"/>
    </xf>
    <xf numFmtId="9" fontId="16" fillId="16" borderId="114" xfId="0" applyNumberFormat="1" applyFont="1" applyFill="1" applyBorder="1" applyAlignment="1">
      <alignment horizontal="center" vertical="center"/>
    </xf>
    <xf numFmtId="9" fontId="16" fillId="16" borderId="115" xfId="0" applyNumberFormat="1" applyFont="1" applyFill="1" applyBorder="1" applyAlignment="1">
      <alignment horizontal="center" vertical="center"/>
    </xf>
    <xf numFmtId="9" fontId="16" fillId="16" borderId="118" xfId="1" applyFont="1" applyFill="1" applyBorder="1" applyAlignment="1">
      <alignment horizontal="center" vertical="center"/>
    </xf>
    <xf numFmtId="9" fontId="16" fillId="16" borderId="119" xfId="1" applyFont="1" applyFill="1" applyBorder="1" applyAlignment="1">
      <alignment horizontal="center" vertical="center"/>
    </xf>
    <xf numFmtId="9" fontId="16" fillId="15" borderId="104" xfId="0" applyNumberFormat="1" applyFont="1" applyFill="1" applyBorder="1" applyAlignment="1">
      <alignment horizontal="center" vertical="center"/>
    </xf>
    <xf numFmtId="9" fontId="16" fillId="15" borderId="105" xfId="0" applyNumberFormat="1" applyFont="1" applyFill="1" applyBorder="1" applyAlignment="1">
      <alignment horizontal="center" vertical="center"/>
    </xf>
    <xf numFmtId="9" fontId="16" fillId="14" borderId="92" xfId="0" applyNumberFormat="1" applyFont="1" applyFill="1" applyBorder="1" applyAlignment="1">
      <alignment horizontal="center" vertical="center"/>
    </xf>
    <xf numFmtId="9" fontId="16" fillId="14" borderId="93" xfId="0" applyNumberFormat="1" applyFont="1" applyFill="1" applyBorder="1" applyAlignment="1">
      <alignment horizontal="center" vertical="center"/>
    </xf>
    <xf numFmtId="9" fontId="16" fillId="13" borderId="96" xfId="0" applyNumberFormat="1" applyFont="1" applyFill="1" applyBorder="1" applyAlignment="1">
      <alignment horizontal="center" vertical="center"/>
    </xf>
    <xf numFmtId="0" fontId="16" fillId="13" borderId="97" xfId="0" applyFont="1" applyFill="1" applyBorder="1" applyAlignment="1">
      <alignment horizontal="center" vertical="center"/>
    </xf>
    <xf numFmtId="9" fontId="16" fillId="13" borderId="100" xfId="1" applyFont="1" applyFill="1" applyBorder="1" applyAlignment="1">
      <alignment horizontal="center" vertical="center"/>
    </xf>
    <xf numFmtId="9" fontId="16" fillId="13" borderId="101" xfId="1"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9" fontId="16" fillId="11" borderId="76" xfId="0" applyNumberFormat="1" applyFont="1" applyFill="1" applyBorder="1" applyAlignment="1">
      <alignment horizontal="center" vertical="center"/>
    </xf>
    <xf numFmtId="0" fontId="16" fillId="11" borderId="77" xfId="0" applyFont="1" applyFill="1" applyBorder="1" applyAlignment="1">
      <alignment horizontal="center" vertical="center"/>
    </xf>
    <xf numFmtId="9" fontId="16" fillId="11" borderId="79" xfId="0" applyNumberFormat="1" applyFont="1" applyFill="1" applyBorder="1" applyAlignment="1">
      <alignment horizontal="center" vertical="center"/>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34" fillId="6" borderId="11" xfId="0" applyFont="1" applyFill="1" applyBorder="1" applyAlignment="1">
      <alignment vertical="center" wrapText="1"/>
    </xf>
    <xf numFmtId="0" fontId="34" fillId="6" borderId="12" xfId="0" applyFont="1" applyFill="1" applyBorder="1" applyAlignment="1">
      <alignment vertical="center" wrapText="1"/>
    </xf>
    <xf numFmtId="0" fontId="34" fillId="6" borderId="13" xfId="0" applyFont="1" applyFill="1" applyBorder="1" applyAlignment="1">
      <alignment vertical="center" wrapText="1"/>
    </xf>
    <xf numFmtId="0" fontId="35" fillId="21" borderId="11" xfId="0" applyFont="1" applyFill="1" applyBorder="1" applyAlignment="1">
      <alignment vertical="center" wrapText="1"/>
    </xf>
    <xf numFmtId="0" fontId="35" fillId="21" borderId="12" xfId="0" applyFont="1" applyFill="1" applyBorder="1" applyAlignment="1">
      <alignment vertical="center" wrapText="1"/>
    </xf>
    <xf numFmtId="0" fontId="35" fillId="21" borderId="13" xfId="0" applyFont="1" applyFill="1" applyBorder="1" applyAlignment="1">
      <alignment vertical="center" wrapText="1"/>
    </xf>
    <xf numFmtId="0" fontId="35" fillId="2" borderId="11" xfId="0" applyFont="1" applyFill="1" applyBorder="1" applyAlignment="1">
      <alignment vertical="center" wrapText="1"/>
    </xf>
    <xf numFmtId="0" fontId="35" fillId="2" borderId="12" xfId="0" applyFont="1" applyFill="1" applyBorder="1" applyAlignment="1">
      <alignment vertical="center" wrapText="1"/>
    </xf>
    <xf numFmtId="0" fontId="35" fillId="2" borderId="13" xfId="0" applyFont="1" applyFill="1" applyBorder="1" applyAlignment="1">
      <alignment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0" fontId="35" fillId="5" borderId="11" xfId="0" applyFont="1" applyFill="1" applyBorder="1" applyAlignment="1">
      <alignment vertical="center" wrapText="1"/>
    </xf>
    <xf numFmtId="0" fontId="35" fillId="5" borderId="12" xfId="0" applyFont="1" applyFill="1" applyBorder="1" applyAlignment="1">
      <alignment vertical="center" wrapText="1"/>
    </xf>
    <xf numFmtId="0" fontId="35" fillId="5" borderId="13" xfId="0" applyFont="1" applyFill="1" applyBorder="1" applyAlignment="1">
      <alignment vertical="center" wrapText="1"/>
    </xf>
    <xf numFmtId="0" fontId="35" fillId="22" borderId="11" xfId="0" applyFont="1" applyFill="1" applyBorder="1" applyAlignment="1">
      <alignment vertical="center" wrapText="1"/>
    </xf>
    <xf numFmtId="0" fontId="35" fillId="22" borderId="12" xfId="0" applyFont="1" applyFill="1" applyBorder="1" applyAlignment="1">
      <alignment vertical="center" wrapText="1"/>
    </xf>
    <xf numFmtId="0" fontId="35" fillId="22" borderId="13" xfId="0" applyFont="1" applyFill="1" applyBorder="1" applyAlignment="1">
      <alignment vertical="center" wrapText="1"/>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35" fillId="4" borderId="11" xfId="0" applyFont="1" applyFill="1" applyBorder="1" applyAlignment="1">
      <alignment vertical="center" wrapText="1"/>
    </xf>
    <xf numFmtId="0" fontId="35" fillId="4" borderId="12" xfId="0" applyFont="1" applyFill="1" applyBorder="1" applyAlignment="1">
      <alignment vertical="center" wrapText="1"/>
    </xf>
    <xf numFmtId="0" fontId="35" fillId="4" borderId="13" xfId="0" applyFont="1" applyFill="1" applyBorder="1" applyAlignment="1">
      <alignment vertical="center" wrapText="1"/>
    </xf>
    <xf numFmtId="0" fontId="35" fillId="3" borderId="11" xfId="0" applyFont="1" applyFill="1" applyBorder="1" applyAlignment="1">
      <alignment vertical="center" wrapText="1"/>
    </xf>
    <xf numFmtId="0" fontId="35" fillId="3" borderId="12" xfId="0" applyFont="1" applyFill="1" applyBorder="1" applyAlignment="1">
      <alignment vertical="center" wrapText="1"/>
    </xf>
    <xf numFmtId="0" fontId="35" fillId="3" borderId="13" xfId="0" applyFont="1" applyFill="1" applyBorder="1" applyAlignment="1">
      <alignment vertical="center" wrapText="1"/>
    </xf>
    <xf numFmtId="0" fontId="7" fillId="3" borderId="3" xfId="0" applyFont="1" applyFill="1" applyBorder="1" applyAlignment="1">
      <alignment horizontal="center"/>
    </xf>
    <xf numFmtId="0" fontId="7" fillId="3" borderId="133" xfId="0" applyFont="1" applyFill="1" applyBorder="1" applyAlignment="1">
      <alignment horizontal="center"/>
    </xf>
    <xf numFmtId="0" fontId="7" fillId="3" borderId="15" xfId="0" applyFont="1" applyFill="1" applyBorder="1" applyAlignment="1">
      <alignment horizontal="center"/>
    </xf>
    <xf numFmtId="0" fontId="2" fillId="6" borderId="3" xfId="0" applyFont="1" applyFill="1" applyBorder="1" applyAlignment="1">
      <alignment horizontal="center"/>
    </xf>
    <xf numFmtId="0" fontId="2" fillId="6" borderId="133" xfId="0" applyFont="1" applyFill="1" applyBorder="1" applyAlignment="1">
      <alignment horizontal="center"/>
    </xf>
    <xf numFmtId="0" fontId="9" fillId="8" borderId="135" xfId="0" applyFont="1" applyFill="1" applyBorder="1" applyAlignment="1">
      <alignment horizontal="center"/>
    </xf>
    <xf numFmtId="0" fontId="9" fillId="8" borderId="136" xfId="0" applyFont="1" applyFill="1" applyBorder="1" applyAlignment="1">
      <alignment horizontal="center"/>
    </xf>
    <xf numFmtId="0" fontId="9" fillId="8" borderId="137" xfId="0" applyFont="1" applyFill="1" applyBorder="1" applyAlignment="1">
      <alignment horizontal="center"/>
    </xf>
    <xf numFmtId="0" fontId="9" fillId="0" borderId="3" xfId="0" applyFont="1" applyFill="1" applyBorder="1" applyAlignment="1">
      <alignment horizontal="center"/>
    </xf>
    <xf numFmtId="0" fontId="9" fillId="0" borderId="133" xfId="0" applyFont="1" applyFill="1" applyBorder="1" applyAlignment="1">
      <alignment horizontal="center"/>
    </xf>
    <xf numFmtId="0" fontId="9" fillId="0" borderId="15" xfId="0" applyFont="1" applyFill="1" applyBorder="1" applyAlignment="1">
      <alignment horizontal="center"/>
    </xf>
    <xf numFmtId="0" fontId="16" fillId="0" borderId="144" xfId="0" applyFont="1" applyFill="1" applyBorder="1" applyAlignment="1">
      <alignment horizontal="center" vertical="center" wrapText="1"/>
    </xf>
    <xf numFmtId="0" fontId="16" fillId="0" borderId="139" xfId="0" applyFont="1" applyFill="1" applyBorder="1" applyAlignment="1">
      <alignment horizontal="center" vertical="center" wrapText="1"/>
    </xf>
  </cellXfs>
  <cellStyles count="25">
    <cellStyle name="Comma" xfId="2"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Hyperlink" xfId="3" builtinId="8"/>
    <cellStyle name="Normal" xfId="0" builtinId="0"/>
    <cellStyle name="Percent" xfId="1" builtinId="5"/>
  </cellStyles>
  <dxfs count="56">
    <dxf>
      <fill>
        <patternFill patternType="lightDown">
          <bgColor theme="0"/>
        </patternFill>
      </fill>
    </dxf>
    <dxf>
      <fill>
        <patternFill patternType="lightDown">
          <bgColor theme="0"/>
        </patternFill>
      </fill>
    </dxf>
    <dxf>
      <fill>
        <patternFill patternType="lightDown"/>
      </fill>
    </dxf>
    <dxf>
      <fill>
        <patternFill>
          <bgColor theme="1" tint="0.24994659260841701"/>
        </patternFill>
      </fill>
    </dxf>
    <dxf>
      <fill>
        <patternFill>
          <bgColor theme="1" tint="0.24994659260841701"/>
        </patternFill>
      </fill>
    </dxf>
    <dxf>
      <fill>
        <patternFill>
          <bgColor theme="1" tint="0.24994659260841701"/>
        </patternFill>
      </fill>
    </dxf>
    <dxf>
      <font>
        <color auto="1"/>
      </font>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border>
        <left style="thin">
          <color auto="1"/>
        </left>
        <right style="thin">
          <color auto="1"/>
        </right>
        <top style="thin">
          <color auto="1"/>
        </top>
        <bottom style="thin">
          <color auto="1"/>
        </bottom>
        <vertical/>
        <horizontal/>
      </border>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patternType="solid">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0" tint="-0.34998626667073579"/>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8" tint="-0.499984740745262"/>
        </patternFill>
      </fill>
    </dxf>
  </dxfs>
  <tableStyles count="0" defaultTableStyle="TableStyleMedium2" defaultPivotStyle="PivotStyleLight16"/>
  <colors>
    <mruColors>
      <color rgb="FFE22D2D"/>
      <color rgb="FF99993E"/>
      <color rgb="FF00FFCC"/>
      <color rgb="FFF616DB"/>
      <color rgb="FFEEECE1"/>
      <color rgb="FF472D2D"/>
      <color rgb="FF48471D"/>
      <color rgb="FFE29932"/>
      <color rgb="FFCCCA7C"/>
      <color rgb="FF4297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4869256274201"/>
          <c:y val="0.18026567524506093"/>
          <c:w val="0.84505444017535702"/>
          <c:h val="0.64943618418459359"/>
        </c:manualLayout>
      </c:layout>
      <c:barChart>
        <c:barDir val="bar"/>
        <c:grouping val="clustered"/>
        <c:varyColors val="0"/>
        <c:ser>
          <c:idx val="0"/>
          <c:order val="0"/>
          <c:tx>
            <c:strRef>
              <c:f>Calculations!$K$1</c:f>
              <c:strCache>
                <c:ptCount val="1"/>
                <c:pt idx="0">
                  <c:v>National</c:v>
                </c:pt>
              </c:strCache>
            </c:strRef>
          </c:tx>
          <c:invertIfNegative val="0"/>
          <c:cat>
            <c:strRef>
              <c:f>Calculations!$J$2:$J$3</c:f>
              <c:strCache>
                <c:ptCount val="2"/>
                <c:pt idx="0">
                  <c:v>Women 15–49 years</c:v>
                </c:pt>
                <c:pt idx="1">
                  <c:v>Children under 5 years</c:v>
                </c:pt>
              </c:strCache>
            </c:strRef>
          </c:cat>
          <c:val>
            <c:numRef>
              <c:f>Calculations!$K$2:$K$3</c:f>
              <c:numCache>
                <c:formatCode>General</c:formatCode>
                <c:ptCount val="2"/>
                <c:pt idx="0">
                  <c:v>0</c:v>
                </c:pt>
                <c:pt idx="1">
                  <c:v>0</c:v>
                </c:pt>
              </c:numCache>
            </c:numRef>
          </c:val>
        </c:ser>
        <c:ser>
          <c:idx val="1"/>
          <c:order val="1"/>
          <c:tx>
            <c:strRef>
              <c:f>Calculations!$L$1</c:f>
              <c:strCache>
                <c:ptCount val="1"/>
                <c:pt idx="0">
                  <c:v>Sub-Regional</c:v>
                </c:pt>
              </c:strCache>
            </c:strRef>
          </c:tx>
          <c:invertIfNegative val="0"/>
          <c:cat>
            <c:strRef>
              <c:f>Calculations!$J$2:$J$3</c:f>
              <c:strCache>
                <c:ptCount val="2"/>
                <c:pt idx="0">
                  <c:v>Women 15–49 years</c:v>
                </c:pt>
                <c:pt idx="1">
                  <c:v>Children under 5 years</c:v>
                </c:pt>
              </c:strCache>
            </c:strRef>
          </c:cat>
          <c:val>
            <c:numRef>
              <c:f>Calculations!$L$2:$L$3</c:f>
              <c:numCache>
                <c:formatCode>General</c:formatCode>
                <c:ptCount val="2"/>
                <c:pt idx="0">
                  <c:v>0</c:v>
                </c:pt>
                <c:pt idx="1">
                  <c:v>0</c:v>
                </c:pt>
              </c:numCache>
            </c:numRef>
          </c:val>
        </c:ser>
        <c:ser>
          <c:idx val="2"/>
          <c:order val="2"/>
          <c:tx>
            <c:strRef>
              <c:f>Calculations!$M$1</c:f>
              <c:strCache>
                <c:ptCount val="1"/>
                <c:pt idx="0">
                  <c:v>District</c:v>
                </c:pt>
              </c:strCache>
            </c:strRef>
          </c:tx>
          <c:invertIfNegative val="0"/>
          <c:cat>
            <c:strRef>
              <c:f>Calculations!$J$2:$J$3</c:f>
              <c:strCache>
                <c:ptCount val="2"/>
                <c:pt idx="0">
                  <c:v>Women 15–49 years</c:v>
                </c:pt>
                <c:pt idx="1">
                  <c:v>Children under 5 years</c:v>
                </c:pt>
              </c:strCache>
            </c:strRef>
          </c:cat>
          <c:val>
            <c:numRef>
              <c:f>Calculations!$M$2:$M$3</c:f>
              <c:numCache>
                <c:formatCode>0%</c:formatCode>
                <c:ptCount val="2"/>
                <c:pt idx="0">
                  <c:v>0</c:v>
                </c:pt>
                <c:pt idx="1">
                  <c:v>0</c:v>
                </c:pt>
              </c:numCache>
            </c:numRef>
          </c:val>
        </c:ser>
        <c:dLbls>
          <c:showLegendKey val="0"/>
          <c:showVal val="0"/>
          <c:showCatName val="0"/>
          <c:showSerName val="0"/>
          <c:showPercent val="0"/>
          <c:showBubbleSize val="0"/>
        </c:dLbls>
        <c:gapWidth val="150"/>
        <c:axId val="55669888"/>
        <c:axId val="55671424"/>
      </c:barChart>
      <c:catAx>
        <c:axId val="55669888"/>
        <c:scaling>
          <c:orientation val="minMax"/>
        </c:scaling>
        <c:delete val="0"/>
        <c:axPos val="l"/>
        <c:numFmt formatCode="General" sourceLinked="1"/>
        <c:majorTickMark val="out"/>
        <c:minorTickMark val="none"/>
        <c:tickLblPos val="nextTo"/>
        <c:txPr>
          <a:bodyPr/>
          <a:lstStyle/>
          <a:p>
            <a:pPr>
              <a:defRPr sz="1000"/>
            </a:pPr>
            <a:endParaRPr lang="en-US"/>
          </a:p>
        </c:txPr>
        <c:crossAx val="55671424"/>
        <c:crosses val="autoZero"/>
        <c:auto val="1"/>
        <c:lblAlgn val="ctr"/>
        <c:lblOffset val="100"/>
        <c:noMultiLvlLbl val="0"/>
      </c:catAx>
      <c:valAx>
        <c:axId val="55671424"/>
        <c:scaling>
          <c:orientation val="minMax"/>
          <c:max val="1"/>
        </c:scaling>
        <c:delete val="0"/>
        <c:axPos val="b"/>
        <c:majorGridlines/>
        <c:numFmt formatCode="0%" sourceLinked="0"/>
        <c:majorTickMark val="none"/>
        <c:minorTickMark val="none"/>
        <c:tickLblPos val="nextTo"/>
        <c:txPr>
          <a:bodyPr/>
          <a:lstStyle/>
          <a:p>
            <a:pPr>
              <a:defRPr sz="900"/>
            </a:pPr>
            <a:endParaRPr lang="en-US"/>
          </a:p>
        </c:txPr>
        <c:crossAx val="55669888"/>
        <c:crosses val="autoZero"/>
        <c:crossBetween val="between"/>
      </c:valAx>
    </c:plotArea>
    <c:legend>
      <c:legendPos val="r"/>
      <c:legendEntry>
        <c:idx val="1"/>
        <c:txPr>
          <a:bodyPr/>
          <a:lstStyle/>
          <a:p>
            <a:pPr>
              <a:defRPr sz="1100"/>
            </a:pPr>
            <a:endParaRPr lang="en-US"/>
          </a:p>
        </c:txPr>
      </c:legendEntry>
      <c:layout>
        <c:manualLayout>
          <c:xMode val="edge"/>
          <c:yMode val="edge"/>
          <c:x val="0"/>
          <c:y val="0.89168635734997992"/>
          <c:w val="1"/>
          <c:h val="0.10831364265002007"/>
        </c:manualLayout>
      </c:layout>
      <c:overlay val="1"/>
      <c:txPr>
        <a:bodyPr/>
        <a:lstStyle/>
        <a:p>
          <a:pPr>
            <a:defRPr sz="11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Normal</c:v>
          </c:tx>
          <c:spPr>
            <a:solidFill>
              <a:srgbClr val="0070C0"/>
            </a:solidFill>
          </c:spPr>
          <c:invertIfNegative val="0"/>
          <c:val>
            <c:numLit>
              <c:formatCode>General</c:formatCode>
              <c:ptCount val="1"/>
              <c:pt idx="0">
                <c:v>4.9000000000000004</c:v>
              </c:pt>
            </c:numLit>
          </c:val>
        </c:ser>
        <c:ser>
          <c:idx val="1"/>
          <c:order val="1"/>
          <c:tx>
            <c:v>Mild</c:v>
          </c:tx>
          <c:spPr>
            <a:solidFill>
              <a:srgbClr val="00B050"/>
            </a:solidFill>
          </c:spPr>
          <c:invertIfNegative val="0"/>
          <c:val>
            <c:numLit>
              <c:formatCode>General</c:formatCode>
              <c:ptCount val="1"/>
              <c:pt idx="0">
                <c:v>14.9</c:v>
              </c:pt>
            </c:numLit>
          </c:val>
        </c:ser>
        <c:ser>
          <c:idx val="2"/>
          <c:order val="2"/>
          <c:tx>
            <c:v>Medium</c:v>
          </c:tx>
          <c:spPr>
            <a:solidFill>
              <a:srgbClr val="FFC000"/>
            </a:solidFill>
          </c:spPr>
          <c:invertIfNegative val="0"/>
          <c:val>
            <c:numLit>
              <c:formatCode>General</c:formatCode>
              <c:ptCount val="1"/>
              <c:pt idx="0">
                <c:v>19.899999999999999</c:v>
              </c:pt>
            </c:numLit>
          </c:val>
        </c:ser>
        <c:ser>
          <c:idx val="3"/>
          <c:order val="3"/>
          <c:tx>
            <c:v>Severe</c:v>
          </c:tx>
          <c:spPr>
            <a:solidFill>
              <a:srgbClr val="C00000"/>
            </a:solidFill>
          </c:spPr>
          <c:invertIfNegative val="0"/>
          <c:val>
            <c:numLit>
              <c:formatCode>General</c:formatCode>
              <c:ptCount val="1"/>
              <c:pt idx="0">
                <c:v>60</c:v>
              </c:pt>
            </c:numLit>
          </c:val>
        </c:ser>
        <c:dLbls>
          <c:showLegendKey val="0"/>
          <c:showVal val="0"/>
          <c:showCatName val="0"/>
          <c:showSerName val="0"/>
          <c:showPercent val="0"/>
          <c:showBubbleSize val="0"/>
        </c:dLbls>
        <c:gapWidth val="0"/>
        <c:overlap val="100"/>
        <c:axId val="57465472"/>
        <c:axId val="57803136"/>
      </c:barChart>
      <c:catAx>
        <c:axId val="57465472"/>
        <c:scaling>
          <c:orientation val="minMax"/>
        </c:scaling>
        <c:delete val="1"/>
        <c:axPos val="l"/>
        <c:majorTickMark val="out"/>
        <c:minorTickMark val="none"/>
        <c:tickLblPos val="nextTo"/>
        <c:crossAx val="57803136"/>
        <c:crosses val="autoZero"/>
        <c:auto val="1"/>
        <c:lblAlgn val="ctr"/>
        <c:lblOffset val="100"/>
        <c:noMultiLvlLbl val="0"/>
      </c:catAx>
      <c:valAx>
        <c:axId val="57803136"/>
        <c:scaling>
          <c:orientation val="minMax"/>
        </c:scaling>
        <c:delete val="1"/>
        <c:axPos val="b"/>
        <c:majorGridlines/>
        <c:numFmt formatCode="0%" sourceLinked="1"/>
        <c:majorTickMark val="out"/>
        <c:minorTickMark val="none"/>
        <c:tickLblPos val="nextTo"/>
        <c:crossAx val="57465472"/>
        <c:crosses val="autoZero"/>
        <c:crossBetween val="between"/>
      </c:valAx>
    </c:plotArea>
    <c:plotVisOnly val="1"/>
    <c:dispBlanksAs val="gap"/>
    <c:showDLblsOverMax val="0"/>
  </c:chart>
  <c:spPr>
    <a:noFill/>
    <a:ln>
      <a:noFill/>
    </a:ln>
  </c:spPr>
  <c:txPr>
    <a:bodyPr/>
    <a:lstStyle/>
    <a:p>
      <a:pPr>
        <a:defRPr sz="1050" b="1">
          <a:solidFill>
            <a:sysClr val="windowText" lastClr="000000"/>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istrict Questionnaire'!A1"/><Relationship Id="rId1" Type="http://schemas.openxmlformats.org/officeDocument/2006/relationships/hyperlink" Target="#'National Questionnaire'!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hyperlink" Target="#'Tool Overview'!A1"/></Relationships>
</file>

<file path=xl/drawings/_rels/drawing3.xml.rels><?xml version="1.0" encoding="UTF-8" standalone="yes"?>
<Relationships xmlns="http://schemas.openxmlformats.org/package/2006/relationships"><Relationship Id="rId2" Type="http://schemas.openxmlformats.org/officeDocument/2006/relationships/hyperlink" Target="#'Findings Dashboard'!A1"/><Relationship Id="rId1" Type="http://schemas.openxmlformats.org/officeDocument/2006/relationships/hyperlink" Target="#'Tool Overview'!A1"/></Relationships>
</file>

<file path=xl/drawings/_rels/drawing4.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Findings Dashboard'!A33"/><Relationship Id="rId7" Type="http://schemas.openxmlformats.org/officeDocument/2006/relationships/hyperlink" Target="#'Findings Dashboard'!A41"/><Relationship Id="rId2" Type="http://schemas.openxmlformats.org/officeDocument/2006/relationships/hyperlink" Target="#'Findings Dashboard'!A38"/><Relationship Id="rId1" Type="http://schemas.openxmlformats.org/officeDocument/2006/relationships/chart" Target="../charts/chart1.xml"/><Relationship Id="rId6" Type="http://schemas.openxmlformats.org/officeDocument/2006/relationships/hyperlink" Target="#'Findings Dashboard'!A17"/><Relationship Id="rId5" Type="http://schemas.openxmlformats.org/officeDocument/2006/relationships/hyperlink" Target="#'Findings Dashboard'!A24"/><Relationship Id="rId10" Type="http://schemas.openxmlformats.org/officeDocument/2006/relationships/image" Target="../media/image4.png"/><Relationship Id="rId4" Type="http://schemas.openxmlformats.org/officeDocument/2006/relationships/hyperlink" Target="#'Findings Dashboard'!A30"/><Relationship Id="rId9"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58796</xdr:rowOff>
    </xdr:from>
    <xdr:to>
      <xdr:col>18</xdr:col>
      <xdr:colOff>390193</xdr:colOff>
      <xdr:row>33</xdr:row>
      <xdr:rowOff>29933</xdr:rowOff>
    </xdr:to>
    <xdr:sp macro="" textlink="">
      <xdr:nvSpPr>
        <xdr:cNvPr id="2" name="TextBox 1"/>
        <xdr:cNvSpPr txBox="1"/>
      </xdr:nvSpPr>
      <xdr:spPr>
        <a:xfrm>
          <a:off x="0" y="1540463"/>
          <a:ext cx="11808434" cy="5627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t>PURPOSE:</a:t>
          </a: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District</a:t>
          </a:r>
          <a:r>
            <a:rPr lang="en-US" sz="1100" baseline="0">
              <a:solidFill>
                <a:schemeClr val="dk1"/>
              </a:solidFill>
              <a:effectLst/>
              <a:latin typeface="+mn-lt"/>
              <a:ea typeface="+mn-ea"/>
              <a:cs typeface="+mn-cs"/>
            </a:rPr>
            <a:t> Assessment Tool for Anemia (DATA) is intended for use by district level stakeholders in agriculture, education, and health (which includes issues related to nutrition, family planning, malaria, and helminth infections), and water and sanitation. </a:t>
          </a:r>
          <a:r>
            <a:rPr lang="en-US" sz="1100" b="0"/>
            <a:t>This</a:t>
          </a:r>
          <a:r>
            <a:rPr lang="en-US" sz="1100" b="0" baseline="0"/>
            <a:t> tool is intended to help district level personnel learn more about anemia and its causes, and assist with an analytic process to help prioritize activities and interventions in a way that is most likely to address the most important causes. </a:t>
          </a:r>
        </a:p>
        <a:p>
          <a:pPr algn="l"/>
          <a:endParaRPr lang="en-US" sz="1100" b="1" baseline="0"/>
        </a:p>
        <a:p>
          <a:pPr algn="l"/>
          <a:r>
            <a:rPr lang="en-US" sz="1100" b="1" baseline="0"/>
            <a:t>APPROACH:</a:t>
          </a:r>
        </a:p>
        <a:p>
          <a:pPr algn="l"/>
          <a:r>
            <a:rPr lang="en-US" sz="1100" b="0" baseline="0"/>
            <a:t>This tool is comprised of two questionnaires: National and District.</a:t>
          </a:r>
        </a:p>
        <a:p>
          <a:pPr algn="l"/>
          <a:endParaRPr lang="en-US" sz="1100" b="0" baseline="0">
            <a:solidFill>
              <a:schemeClr val="dk1"/>
            </a:solidFill>
            <a:effectLst/>
            <a:latin typeface="+mn-lt"/>
            <a:ea typeface="+mn-ea"/>
            <a:cs typeface="+mn-cs"/>
          </a:endParaRPr>
        </a:p>
        <a:p>
          <a:pPr algn="l"/>
          <a:r>
            <a:rPr lang="en-US" sz="1100" b="1" baseline="0">
              <a:solidFill>
                <a:schemeClr val="dk1"/>
              </a:solidFill>
              <a:effectLst/>
              <a:latin typeface="+mn-lt"/>
              <a:ea typeface="+mn-ea"/>
              <a:cs typeface="+mn-cs"/>
            </a:rPr>
            <a:t>The National Questionnaire </a:t>
          </a:r>
          <a:r>
            <a:rPr lang="en-US" sz="1100" b="0" baseline="0">
              <a:solidFill>
                <a:schemeClr val="dk1"/>
              </a:solidFill>
              <a:effectLst/>
              <a:latin typeface="+mn-lt"/>
              <a:ea typeface="+mn-ea"/>
              <a:cs typeface="+mn-cs"/>
            </a:rPr>
            <a:t>will capture national level data (i.e. anemia prevalence and policies related to anemia) in advance of the district level workshop. Information related to national policy will auto- populate the District Questionnaire to help inform district level staff. National prevalence information will be reflected on the Overview Dashboard.</a:t>
          </a:r>
          <a:endParaRPr lang="en-US">
            <a:effectLst/>
          </a:endParaRPr>
        </a:p>
        <a:p>
          <a:pPr algn="l"/>
          <a:endParaRPr lang="en-US" sz="1100" b="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t>The District Questionnaire </a:t>
          </a:r>
          <a:r>
            <a:rPr lang="en-US" sz="1100" b="0" baseline="0"/>
            <a:t>contains seven sections and is intended to be completed at a facilitated workshop at the district level.  </a:t>
          </a:r>
          <a:r>
            <a:rPr lang="en-US" sz="1100" b="0" baseline="0">
              <a:solidFill>
                <a:schemeClr val="dk1"/>
              </a:solidFill>
              <a:effectLst/>
              <a:latin typeface="+mn-lt"/>
              <a:ea typeface="+mn-ea"/>
              <a:cs typeface="+mn-cs"/>
            </a:rPr>
            <a:t>Ideally, participants will be personnel  representing multiple sectors who are knowledgeable on district level programming and have access to district level data related to anemia . Where possible, data related to anemia will be collected from the HMIS, LMIS, among other data sources, and entered into the District Questionnaire. Since these databases are often limited in the number of indicators relevant to anemia programs workshop participants will be asked to estimate their situation using proxy indicators, existing data, and qualitative information.  Qualitative information includes subjective assessment of the prevalence of anemia and its risk factors, and coverage of anemia control programs.  </a:t>
          </a:r>
        </a:p>
        <a:p>
          <a:pPr algn="l"/>
          <a:endParaRPr lang="en-US" sz="1100" b="0" baseline="0"/>
        </a:p>
        <a:p>
          <a:pPr algn="l"/>
          <a:r>
            <a:rPr lang="en-US" sz="1100" b="1" baseline="0"/>
            <a:t>USE:</a:t>
          </a:r>
        </a:p>
        <a:p>
          <a:pPr algn="l"/>
          <a:r>
            <a:rPr lang="en-US" sz="1100" b="0" baseline="0"/>
            <a:t>While completing the National and District questionnaires, additional information about survey response type is often available via pop-up by clicking on the corresponding cell. </a:t>
          </a:r>
        </a:p>
        <a:p>
          <a:pPr algn="l"/>
          <a:r>
            <a:rPr lang="en-US" sz="1100" b="0" baseline="0"/>
            <a:t>We encourage the use of dropdown menus, where provided. </a:t>
          </a:r>
        </a:p>
        <a:p>
          <a:pPr algn="l"/>
          <a:r>
            <a:rPr lang="en-US" sz="1100" b="0" baseline="0"/>
            <a:t>Responses  from the questionnaires will populate the Overview Dashboard and Findings Dashboard tabs. </a:t>
          </a:r>
          <a:r>
            <a:rPr lang="en-US" sz="1100" b="1" baseline="0"/>
            <a:t>We recommend viewing these summary tabs  only once the questionnaires are complete</a:t>
          </a:r>
          <a:r>
            <a:rPr lang="en-US" sz="1100" b="0" baseline="0"/>
            <a:t>.  In addition to the information provided through the questionnaires, these dashboards integrate general information about how the various topic areas influence anemia prevalence, along with suggested interventions.</a:t>
          </a:r>
        </a:p>
        <a:p>
          <a:pPr algn="l"/>
          <a:endParaRPr lang="en-US" sz="1100" b="0" baseline="0"/>
        </a:p>
        <a:p>
          <a:pPr algn="l"/>
          <a:endParaRPr lang="en-US" sz="1100" b="0" baseline="0"/>
        </a:p>
        <a:p>
          <a:pPr algn="l"/>
          <a:endParaRPr lang="en-US" sz="1100" b="0" i="0" baseline="0">
            <a:solidFill>
              <a:schemeClr val="dk1"/>
            </a:solidFill>
            <a:effectLst/>
            <a:latin typeface="+mn-lt"/>
            <a:ea typeface="+mn-ea"/>
            <a:cs typeface="+mn-cs"/>
          </a:endParaRPr>
        </a:p>
        <a:p>
          <a:pPr algn="l"/>
          <a:endParaRPr lang="en-US" sz="1100" b="0" i="0">
            <a:solidFill>
              <a:schemeClr val="dk1"/>
            </a:solidFill>
            <a:effectLst/>
            <a:latin typeface="+mn-lt"/>
            <a:ea typeface="+mn-ea"/>
            <a:cs typeface="+mn-cs"/>
          </a:endParaRPr>
        </a:p>
        <a:p>
          <a:pPr algn="l"/>
          <a:endParaRPr lang="en-US" sz="1100" b="0" i="0">
            <a:solidFill>
              <a:schemeClr val="dk1"/>
            </a:solidFill>
            <a:effectLst/>
            <a:latin typeface="+mn-lt"/>
            <a:ea typeface="+mn-ea"/>
            <a:cs typeface="+mn-cs"/>
          </a:endParaRPr>
        </a:p>
        <a:p>
          <a:pPr algn="l"/>
          <a:r>
            <a:rPr lang="en-US" sz="900" b="0" i="0">
              <a:solidFill>
                <a:schemeClr val="dk1"/>
              </a:solidFill>
              <a:effectLst/>
              <a:latin typeface="+mn-lt"/>
              <a:ea typeface="+mn-ea"/>
              <a:cs typeface="+mn-cs"/>
            </a:rPr>
            <a:t>This tool is made possible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by the generous support of the American people through the United StatesAgency for International Development (USAID) under the terms of the Cooperative Agreement AID-OAA-A-11-00031. The SPRING project is managed by the JSI Research &amp; Training Institute, Inc. (JSI), with partners Helen Keller International, the Manoff Group, Save the Children, and the International Food Policy Research Institute.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The contents are the responsibility of JSI, and do not necessarily reflect the views of USAID or the United States  Government.</a:t>
          </a:r>
          <a:r>
            <a:rPr lang="en-US" sz="900" b="1" i="0">
              <a:solidFill>
                <a:schemeClr val="dk1"/>
              </a:solidFill>
              <a:effectLst/>
              <a:latin typeface="+mn-lt"/>
              <a:ea typeface="+mn-ea"/>
              <a:cs typeface="+mn-cs"/>
            </a:rPr>
            <a:t> </a:t>
          </a:r>
          <a:r>
            <a:rPr lang="en-US" sz="1100" b="0" baseline="0"/>
            <a:t> </a:t>
          </a:r>
        </a:p>
      </xdr:txBody>
    </xdr:sp>
    <xdr:clientData/>
  </xdr:twoCellAnchor>
  <xdr:twoCellAnchor>
    <xdr:from>
      <xdr:col>0</xdr:col>
      <xdr:colOff>59385</xdr:colOff>
      <xdr:row>4</xdr:row>
      <xdr:rowOff>221780</xdr:rowOff>
    </xdr:from>
    <xdr:to>
      <xdr:col>19</xdr:col>
      <xdr:colOff>21285</xdr:colOff>
      <xdr:row>5</xdr:row>
      <xdr:rowOff>180975</xdr:rowOff>
    </xdr:to>
    <xdr:sp macro="" textlink="">
      <xdr:nvSpPr>
        <xdr:cNvPr id="3" name="Rectangle 2"/>
        <xdr:cNvSpPr/>
      </xdr:nvSpPr>
      <xdr:spPr>
        <a:xfrm>
          <a:off x="59385" y="974373"/>
          <a:ext cx="11968104" cy="500121"/>
        </a:xfrm>
        <a:prstGeom prst="rect">
          <a:avLst/>
        </a:prstGeom>
        <a:solidFill>
          <a:srgbClr val="99993E"/>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2400">
              <a:latin typeface="Century Gothic" panose="020B0502020202020204" pitchFamily="34" charset="0"/>
            </a:rPr>
            <a:t>District Assessment Tool</a:t>
          </a:r>
          <a:r>
            <a:rPr lang="en-US" sz="2400" baseline="0">
              <a:latin typeface="Century Gothic" panose="020B0502020202020204" pitchFamily="34" charset="0"/>
            </a:rPr>
            <a:t> for Anemia (DATA)</a:t>
          </a:r>
          <a:endParaRPr lang="en-US" sz="2400">
            <a:latin typeface="Century Gothic" panose="020B0502020202020204" pitchFamily="34" charset="0"/>
          </a:endParaRPr>
        </a:p>
      </xdr:txBody>
    </xdr:sp>
    <xdr:clientData/>
  </xdr:twoCellAnchor>
  <xdr:twoCellAnchor>
    <xdr:from>
      <xdr:col>19</xdr:col>
      <xdr:colOff>76200</xdr:colOff>
      <xdr:row>8</xdr:row>
      <xdr:rowOff>76200</xdr:rowOff>
    </xdr:from>
    <xdr:to>
      <xdr:col>22</xdr:col>
      <xdr:colOff>57150</xdr:colOff>
      <xdr:row>8</xdr:row>
      <xdr:rowOff>552450</xdr:rowOff>
    </xdr:to>
    <xdr:sp macro="" textlink="">
      <xdr:nvSpPr>
        <xdr:cNvPr id="8" name="Pentagon 7">
          <a:hlinkClick xmlns:r="http://schemas.openxmlformats.org/officeDocument/2006/relationships" r:id="rId1" tooltip="Click here to go to the National Questionnaire"/>
        </xdr:cNvPr>
        <xdr:cNvSpPr/>
      </xdr:nvSpPr>
      <xdr:spPr>
        <a:xfrm>
          <a:off x="12125325" y="1952625"/>
          <a:ext cx="1752600" cy="476250"/>
        </a:xfrm>
        <a:prstGeom prst="homePlate">
          <a:avLst/>
        </a:prstGeom>
        <a:solidFill>
          <a:srgbClr val="99993E"/>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solidFill>
                <a:schemeClr val="bg1"/>
              </a:solidFill>
            </a:rPr>
            <a:t>Go to the </a:t>
          </a:r>
        </a:p>
        <a:p>
          <a:pPr algn="ctr"/>
          <a:r>
            <a:rPr lang="en-US" sz="1050" b="1">
              <a:solidFill>
                <a:schemeClr val="bg1"/>
              </a:solidFill>
            </a:rPr>
            <a:t>National Questionnaire</a:t>
          </a:r>
        </a:p>
      </xdr:txBody>
    </xdr:sp>
    <xdr:clientData/>
  </xdr:twoCellAnchor>
  <xdr:twoCellAnchor>
    <xdr:from>
      <xdr:col>19</xdr:col>
      <xdr:colOff>76200</xdr:colOff>
      <xdr:row>9</xdr:row>
      <xdr:rowOff>163176</xdr:rowOff>
    </xdr:from>
    <xdr:to>
      <xdr:col>22</xdr:col>
      <xdr:colOff>57150</xdr:colOff>
      <xdr:row>12</xdr:row>
      <xdr:rowOff>67926</xdr:rowOff>
    </xdr:to>
    <xdr:sp macro="" textlink="">
      <xdr:nvSpPr>
        <xdr:cNvPr id="9" name="Pentagon 8">
          <a:hlinkClick xmlns:r="http://schemas.openxmlformats.org/officeDocument/2006/relationships" r:id="rId2" tooltip="Click here to go to the District Questionnaire"/>
        </xdr:cNvPr>
        <xdr:cNvSpPr/>
      </xdr:nvSpPr>
      <xdr:spPr>
        <a:xfrm>
          <a:off x="12077700" y="2805328"/>
          <a:ext cx="1745146" cy="476250"/>
        </a:xfrm>
        <a:prstGeom prst="homePlate">
          <a:avLst/>
        </a:prstGeom>
        <a:solidFill>
          <a:srgbClr val="99993E"/>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solidFill>
                <a:schemeClr val="bg1"/>
              </a:solidFill>
            </a:rPr>
            <a:t>Go to the </a:t>
          </a:r>
        </a:p>
        <a:p>
          <a:pPr algn="ctr"/>
          <a:r>
            <a:rPr lang="en-US" sz="1050" b="1">
              <a:solidFill>
                <a:schemeClr val="bg1"/>
              </a:solidFill>
            </a:rPr>
            <a:t>District</a:t>
          </a:r>
          <a:r>
            <a:rPr lang="en-US" sz="1050" b="1" baseline="0">
              <a:solidFill>
                <a:schemeClr val="bg1"/>
              </a:solidFill>
            </a:rPr>
            <a:t> </a:t>
          </a:r>
          <a:r>
            <a:rPr lang="en-US" sz="1050" b="1">
              <a:solidFill>
                <a:schemeClr val="bg1"/>
              </a:solidFill>
            </a:rPr>
            <a:t>Questionnaire</a:t>
          </a:r>
        </a:p>
      </xdr:txBody>
    </xdr:sp>
    <xdr:clientData/>
  </xdr:twoCellAnchor>
  <xdr:twoCellAnchor editAs="oneCell">
    <xdr:from>
      <xdr:col>0</xdr:col>
      <xdr:colOff>141111</xdr:colOff>
      <xdr:row>0</xdr:row>
      <xdr:rowOff>164629</xdr:rowOff>
    </xdr:from>
    <xdr:to>
      <xdr:col>2</xdr:col>
      <xdr:colOff>425427</xdr:colOff>
      <xdr:row>4</xdr:row>
      <xdr:rowOff>93265</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111" y="164629"/>
          <a:ext cx="2295149" cy="681229"/>
        </a:xfrm>
        <a:prstGeom prst="rect">
          <a:avLst/>
        </a:prstGeom>
      </xdr:spPr>
    </xdr:pic>
    <xdr:clientData/>
  </xdr:twoCellAnchor>
  <xdr:twoCellAnchor editAs="oneCell">
    <xdr:from>
      <xdr:col>15</xdr:col>
      <xdr:colOff>564446</xdr:colOff>
      <xdr:row>0</xdr:row>
      <xdr:rowOff>152872</xdr:rowOff>
    </xdr:from>
    <xdr:to>
      <xdr:col>19</xdr:col>
      <xdr:colOff>0</xdr:colOff>
      <xdr:row>4</xdr:row>
      <xdr:rowOff>96536</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218798" y="152872"/>
          <a:ext cx="1787406" cy="696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0</xdr:row>
      <xdr:rowOff>114300</xdr:rowOff>
    </xdr:from>
    <xdr:to>
      <xdr:col>6</xdr:col>
      <xdr:colOff>394758</xdr:colOff>
      <xdr:row>2</xdr:row>
      <xdr:rowOff>50800</xdr:rowOff>
    </xdr:to>
    <xdr:sp macro="" textlink="">
      <xdr:nvSpPr>
        <xdr:cNvPr id="2" name="Left Arrow 1">
          <a:hlinkClick xmlns:r="http://schemas.openxmlformats.org/officeDocument/2006/relationships" r:id="rId1" tooltip="Click to return to the Tool Overview"/>
        </xdr:cNvPr>
        <xdr:cNvSpPr/>
      </xdr:nvSpPr>
      <xdr:spPr>
        <a:xfrm>
          <a:off x="8505825" y="114300"/>
          <a:ext cx="1471083" cy="565150"/>
        </a:xfrm>
        <a:prstGeom prst="leftArrow">
          <a:avLst/>
        </a:prstGeom>
        <a:solidFill>
          <a:srgbClr val="99993E"/>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Return</a:t>
          </a:r>
          <a:r>
            <a:rPr lang="en-US" sz="1100" b="1" baseline="0">
              <a:solidFill>
                <a:schemeClr val="bg1"/>
              </a:solidFill>
            </a:rPr>
            <a:t> to Overview</a:t>
          </a:r>
          <a:endParaRPr lang="en-US" sz="11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266700</xdr:colOff>
      <xdr:row>1</xdr:row>
      <xdr:rowOff>149225</xdr:rowOff>
    </xdr:from>
    <xdr:to>
      <xdr:col>11</xdr:col>
      <xdr:colOff>180975</xdr:colOff>
      <xdr:row>5</xdr:row>
      <xdr:rowOff>304800</xdr:rowOff>
    </xdr:to>
    <xdr:sp macro="" textlink="">
      <xdr:nvSpPr>
        <xdr:cNvPr id="2" name="TextBox 1"/>
        <xdr:cNvSpPr txBox="1"/>
      </xdr:nvSpPr>
      <xdr:spPr>
        <a:xfrm>
          <a:off x="7781925" y="787400"/>
          <a:ext cx="5448300" cy="165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GUIDANCE</a:t>
          </a:r>
          <a:r>
            <a:rPr lang="en-US" sz="1100" b="1" baseline="0"/>
            <a:t> ON COMPLETING THE DISTRICT TOOL </a:t>
          </a:r>
        </a:p>
        <a:p>
          <a:r>
            <a:rPr lang="en-US" sz="1100" baseline="0"/>
            <a:t>Some questions have already been answered at the national level, these responses are shown in light gray. </a:t>
          </a:r>
        </a:p>
        <a:p>
          <a:endParaRPr lang="en-US" sz="1100" baseline="0"/>
        </a:p>
        <a:p>
          <a:r>
            <a:rPr lang="en-US" sz="1100" baseline="0"/>
            <a:t>Some questions will not need to be answered based on previous responses, these  questions will appear in dark gray. </a:t>
          </a:r>
        </a:p>
        <a:p>
          <a:endParaRPr lang="en-US" sz="1100" baseline="0"/>
        </a:p>
        <a:p>
          <a:r>
            <a:rPr lang="en-US" sz="1100" baseline="0"/>
            <a:t>For coverage responses, </a:t>
          </a:r>
          <a:r>
            <a:rPr lang="en-US" sz="1100" b="1" baseline="0"/>
            <a:t>ONLY ONE RESPONSE </a:t>
          </a:r>
          <a:r>
            <a:rPr lang="en-US" sz="1100" baseline="0"/>
            <a:t>is needed -- percent or qualitative description. </a:t>
          </a:r>
        </a:p>
      </xdr:txBody>
    </xdr:sp>
    <xdr:clientData/>
  </xdr:twoCellAnchor>
  <xdr:twoCellAnchor>
    <xdr:from>
      <xdr:col>4</xdr:col>
      <xdr:colOff>148167</xdr:colOff>
      <xdr:row>0</xdr:row>
      <xdr:rowOff>0</xdr:rowOff>
    </xdr:from>
    <xdr:to>
      <xdr:col>4</xdr:col>
      <xdr:colOff>1619250</xdr:colOff>
      <xdr:row>1</xdr:row>
      <xdr:rowOff>127000</xdr:rowOff>
    </xdr:to>
    <xdr:sp macro="" textlink="">
      <xdr:nvSpPr>
        <xdr:cNvPr id="3" name="Left Arrow 2">
          <a:hlinkClick xmlns:r="http://schemas.openxmlformats.org/officeDocument/2006/relationships" r:id="rId1" tooltip="Click to return to the Tool Overview"/>
        </xdr:cNvPr>
        <xdr:cNvSpPr/>
      </xdr:nvSpPr>
      <xdr:spPr>
        <a:xfrm>
          <a:off x="7663392" y="0"/>
          <a:ext cx="1471083" cy="555625"/>
        </a:xfrm>
        <a:prstGeom prst="leftArrow">
          <a:avLst/>
        </a:prstGeom>
        <a:solidFill>
          <a:srgbClr val="99993E"/>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Return</a:t>
          </a:r>
          <a:r>
            <a:rPr lang="en-US" sz="1100" b="1" baseline="0">
              <a:solidFill>
                <a:schemeClr val="bg1"/>
              </a:solidFill>
            </a:rPr>
            <a:t> to Overview</a:t>
          </a:r>
          <a:endParaRPr lang="en-US" sz="1100" b="1">
            <a:solidFill>
              <a:schemeClr val="bg1"/>
            </a:solidFill>
          </a:endParaRPr>
        </a:p>
      </xdr:txBody>
    </xdr:sp>
    <xdr:clientData/>
  </xdr:twoCellAnchor>
  <xdr:twoCellAnchor>
    <xdr:from>
      <xdr:col>2</xdr:col>
      <xdr:colOff>5000625</xdr:colOff>
      <xdr:row>116</xdr:row>
      <xdr:rowOff>76200</xdr:rowOff>
    </xdr:from>
    <xdr:to>
      <xdr:col>4</xdr:col>
      <xdr:colOff>9525</xdr:colOff>
      <xdr:row>118</xdr:row>
      <xdr:rowOff>85725</xdr:rowOff>
    </xdr:to>
    <xdr:sp macro="" textlink="">
      <xdr:nvSpPr>
        <xdr:cNvPr id="4" name="Pentagon 3">
          <a:hlinkClick xmlns:r="http://schemas.openxmlformats.org/officeDocument/2006/relationships" r:id="rId2" tooltip="Click here to view the Dashboard"/>
        </xdr:cNvPr>
        <xdr:cNvSpPr/>
      </xdr:nvSpPr>
      <xdr:spPr>
        <a:xfrm>
          <a:off x="5610225" y="31137225"/>
          <a:ext cx="1914525" cy="390525"/>
        </a:xfrm>
        <a:prstGeom prst="homePlate">
          <a:avLst/>
        </a:prstGeom>
        <a:solidFill>
          <a:srgbClr val="99993E">
            <a:alpha val="80000"/>
          </a:srgbClr>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View the Dashboard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143934</xdr:colOff>
      <xdr:row>5</xdr:row>
      <xdr:rowOff>63501</xdr:rowOff>
    </xdr:from>
    <xdr:to>
      <xdr:col>10</xdr:col>
      <xdr:colOff>156633</xdr:colOff>
      <xdr:row>16</xdr:row>
      <xdr:rowOff>19050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126998</xdr:colOff>
      <xdr:row>2</xdr:row>
      <xdr:rowOff>243414</xdr:rowOff>
    </xdr:from>
    <xdr:to>
      <xdr:col>2</xdr:col>
      <xdr:colOff>560915</xdr:colOff>
      <xdr:row>5</xdr:row>
      <xdr:rowOff>45441</xdr:rowOff>
    </xdr:to>
    <xdr:sp macro="" textlink="">
      <xdr:nvSpPr>
        <xdr:cNvPr id="3" name="Rounded Rectangular Callout 2"/>
        <xdr:cNvSpPr/>
      </xdr:nvSpPr>
      <xdr:spPr>
        <a:xfrm>
          <a:off x="126998" y="1090081"/>
          <a:ext cx="1386417" cy="606360"/>
        </a:xfrm>
        <a:prstGeom prst="wedgeRoundRectCallout">
          <a:avLst>
            <a:gd name="adj1" fmla="val 42316"/>
            <a:gd name="adj2" fmla="val 115588"/>
            <a:gd name="adj3" fmla="val 16667"/>
          </a:avLst>
        </a:prstGeom>
        <a:solidFill>
          <a:schemeClr val="accent6">
            <a:lumMod val="40000"/>
            <a:lumOff val="60000"/>
          </a:schemeClr>
        </a:solidFill>
        <a:ln w="19050"/>
      </xdr:spPr>
      <xdr:style>
        <a:lnRef idx="3">
          <a:schemeClr val="lt1"/>
        </a:lnRef>
        <a:fillRef idx="1">
          <a:schemeClr val="accent2"/>
        </a:fillRef>
        <a:effectRef idx="1">
          <a:schemeClr val="accent2"/>
        </a:effectRef>
        <a:fontRef idx="minor">
          <a:schemeClr val="lt1"/>
        </a:fontRef>
      </xdr:style>
      <xdr:txBody>
        <a:bodyPr vertOverflow="clip" horzOverflow="clip" lIns="0" tIns="0" rIns="0" bIns="0" rtlCol="0" anchor="ctr"/>
        <a:lstStyle/>
        <a:p>
          <a:pPr algn="l"/>
          <a:r>
            <a:rPr lang="en-US" sz="900">
              <a:solidFill>
                <a:schemeClr val="accent5">
                  <a:lumMod val="50000"/>
                </a:schemeClr>
              </a:solidFill>
            </a:rPr>
            <a:t>WHO classification</a:t>
          </a:r>
          <a:r>
            <a:rPr lang="en-US" sz="900" baseline="0">
              <a:solidFill>
                <a:schemeClr val="accent5">
                  <a:lumMod val="50000"/>
                </a:schemeClr>
              </a:solidFill>
            </a:rPr>
            <a:t> </a:t>
          </a:r>
          <a:r>
            <a:rPr lang="en-US" sz="900">
              <a:solidFill>
                <a:schemeClr val="accent5">
                  <a:lumMod val="50000"/>
                </a:schemeClr>
              </a:solidFill>
            </a:rPr>
            <a:t>of public</a:t>
          </a:r>
          <a:r>
            <a:rPr lang="en-US" sz="900" baseline="0">
              <a:solidFill>
                <a:schemeClr val="accent5">
                  <a:lumMod val="50000"/>
                </a:schemeClr>
              </a:solidFill>
            </a:rPr>
            <a:t> health significance </a:t>
          </a:r>
        </a:p>
        <a:p>
          <a:pPr algn="l"/>
          <a:r>
            <a:rPr lang="en-US" sz="900" i="1" baseline="0">
              <a:solidFill>
                <a:schemeClr val="accent5">
                  <a:lumMod val="50000"/>
                </a:schemeClr>
              </a:solidFill>
            </a:rPr>
            <a:t>not anemia cutoffs</a:t>
          </a:r>
          <a:endParaRPr lang="en-US" sz="900" i="1">
            <a:solidFill>
              <a:schemeClr val="accent5">
                <a:lumMod val="50000"/>
              </a:schemeClr>
            </a:solidFill>
          </a:endParaRPr>
        </a:p>
      </xdr:txBody>
    </xdr:sp>
    <xdr:clientData/>
  </xdr:twoCellAnchor>
  <xdr:twoCellAnchor>
    <xdr:from>
      <xdr:col>13</xdr:col>
      <xdr:colOff>47772</xdr:colOff>
      <xdr:row>7</xdr:row>
      <xdr:rowOff>93807</xdr:rowOff>
    </xdr:from>
    <xdr:to>
      <xdr:col>13</xdr:col>
      <xdr:colOff>230652</xdr:colOff>
      <xdr:row>8</xdr:row>
      <xdr:rowOff>309072</xdr:rowOff>
    </xdr:to>
    <xdr:sp macro="" textlink="">
      <xdr:nvSpPr>
        <xdr:cNvPr id="4" name="Left Brace 3"/>
        <xdr:cNvSpPr/>
      </xdr:nvSpPr>
      <xdr:spPr>
        <a:xfrm>
          <a:off x="7197872" y="3116407"/>
          <a:ext cx="182880" cy="545465"/>
        </a:xfrm>
        <a:prstGeom prst="leftBrace">
          <a:avLst/>
        </a:prstGeom>
        <a:ln w="28575"/>
      </xdr:spPr>
      <xdr:style>
        <a:lnRef idx="1">
          <a:schemeClr val="accent3"/>
        </a:lnRef>
        <a:fillRef idx="0">
          <a:schemeClr val="accent3"/>
        </a:fillRef>
        <a:effectRef idx="0">
          <a:schemeClr val="accent3"/>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47137</xdr:colOff>
      <xdr:row>13</xdr:row>
      <xdr:rowOff>54696</xdr:rowOff>
    </xdr:from>
    <xdr:to>
      <xdr:col>13</xdr:col>
      <xdr:colOff>231288</xdr:colOff>
      <xdr:row>15</xdr:row>
      <xdr:rowOff>8659</xdr:rowOff>
    </xdr:to>
    <xdr:sp macro="" textlink="">
      <xdr:nvSpPr>
        <xdr:cNvPr id="38" name="Left Brace 37"/>
        <xdr:cNvSpPr/>
      </xdr:nvSpPr>
      <xdr:spPr>
        <a:xfrm>
          <a:off x="7771046" y="1881764"/>
          <a:ext cx="184151" cy="542781"/>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122316</xdr:colOff>
      <xdr:row>2</xdr:row>
      <xdr:rowOff>334507</xdr:rowOff>
    </xdr:from>
    <xdr:to>
      <xdr:col>16</xdr:col>
      <xdr:colOff>68712</xdr:colOff>
      <xdr:row>5</xdr:row>
      <xdr:rowOff>31749</xdr:rowOff>
    </xdr:to>
    <xdr:sp macro="" textlink="">
      <xdr:nvSpPr>
        <xdr:cNvPr id="15" name="TextBox 14"/>
        <xdr:cNvSpPr txBox="1"/>
      </xdr:nvSpPr>
      <xdr:spPr>
        <a:xfrm>
          <a:off x="7227966" y="1172707"/>
          <a:ext cx="2403846" cy="497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5">
                  <a:lumMod val="50000"/>
                </a:schemeClr>
              </a:solidFill>
              <a:latin typeface="Century Gothic" panose="020B0502020202020204" pitchFamily="34" charset="0"/>
            </a:rPr>
            <a:t>Risk Factors</a:t>
          </a:r>
          <a:r>
            <a:rPr lang="en-US" sz="1400" b="1" baseline="0">
              <a:solidFill>
                <a:schemeClr val="accent5">
                  <a:lumMod val="50000"/>
                </a:schemeClr>
              </a:solidFill>
              <a:latin typeface="Century Gothic" panose="020B0502020202020204" pitchFamily="34" charset="0"/>
            </a:rPr>
            <a:t> </a:t>
          </a:r>
          <a:r>
            <a:rPr lang="en-US" sz="1400" b="1">
              <a:solidFill>
                <a:schemeClr val="accent5">
                  <a:lumMod val="50000"/>
                </a:schemeClr>
              </a:solidFill>
              <a:latin typeface="Century Gothic" panose="020B0502020202020204" pitchFamily="34" charset="0"/>
            </a:rPr>
            <a:t>for Anemia</a:t>
          </a:r>
        </a:p>
      </xdr:txBody>
    </xdr:sp>
    <xdr:clientData/>
  </xdr:twoCellAnchor>
  <xdr:twoCellAnchor>
    <xdr:from>
      <xdr:col>13</xdr:col>
      <xdr:colOff>47772</xdr:colOff>
      <xdr:row>9</xdr:row>
      <xdr:rowOff>43288</xdr:rowOff>
    </xdr:from>
    <xdr:to>
      <xdr:col>13</xdr:col>
      <xdr:colOff>230652</xdr:colOff>
      <xdr:row>10</xdr:row>
      <xdr:rowOff>258553</xdr:rowOff>
    </xdr:to>
    <xdr:sp macro="" textlink="">
      <xdr:nvSpPr>
        <xdr:cNvPr id="40" name="Left Brace 39"/>
        <xdr:cNvSpPr/>
      </xdr:nvSpPr>
      <xdr:spPr>
        <a:xfrm>
          <a:off x="7771681" y="3134583"/>
          <a:ext cx="182880" cy="552970"/>
        </a:xfrm>
        <a:prstGeom prst="leftBrace">
          <a:avLst/>
        </a:prstGeom>
        <a:ln w="28575"/>
      </xdr:spPr>
      <xdr:style>
        <a:lnRef idx="1">
          <a:schemeClr val="accent3"/>
        </a:lnRef>
        <a:fillRef idx="0">
          <a:schemeClr val="accent3"/>
        </a:fillRef>
        <a:effectRef idx="0">
          <a:schemeClr val="accent3"/>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508990</xdr:colOff>
      <xdr:row>24</xdr:row>
      <xdr:rowOff>128251</xdr:rowOff>
    </xdr:from>
    <xdr:to>
      <xdr:col>6</xdr:col>
      <xdr:colOff>357289</xdr:colOff>
      <xdr:row>26</xdr:row>
      <xdr:rowOff>179037</xdr:rowOff>
    </xdr:to>
    <xdr:sp macro="" textlink="">
      <xdr:nvSpPr>
        <xdr:cNvPr id="85" name="TextBox 84"/>
        <xdr:cNvSpPr txBox="1"/>
      </xdr:nvSpPr>
      <xdr:spPr>
        <a:xfrm>
          <a:off x="2048865" y="5271751"/>
          <a:ext cx="1626299" cy="431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bg1"/>
              </a:solidFill>
              <a:latin typeface="Century Gothic" panose="020B0502020202020204" pitchFamily="34" charset="0"/>
            </a:rPr>
            <a:t>Disease Control</a:t>
          </a:r>
        </a:p>
      </xdr:txBody>
    </xdr:sp>
    <xdr:clientData/>
  </xdr:twoCellAnchor>
  <xdr:twoCellAnchor>
    <xdr:from>
      <xdr:col>0</xdr:col>
      <xdr:colOff>359244</xdr:colOff>
      <xdr:row>24</xdr:row>
      <xdr:rowOff>21168</xdr:rowOff>
    </xdr:from>
    <xdr:to>
      <xdr:col>3</xdr:col>
      <xdr:colOff>513711</xdr:colOff>
      <xdr:row>24</xdr:row>
      <xdr:rowOff>146205</xdr:rowOff>
    </xdr:to>
    <xdr:sp macro="" textlink="">
      <xdr:nvSpPr>
        <xdr:cNvPr id="82" name="TextBox 81"/>
        <xdr:cNvSpPr txBox="1"/>
      </xdr:nvSpPr>
      <xdr:spPr>
        <a:xfrm>
          <a:off x="359244" y="5164668"/>
          <a:ext cx="1694342" cy="125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latin typeface="Century Gothic" panose="020B0502020202020204" pitchFamily="34" charset="0"/>
            </a:rPr>
            <a:t>Nutrition </a:t>
          </a:r>
        </a:p>
      </xdr:txBody>
    </xdr:sp>
    <xdr:clientData/>
  </xdr:twoCellAnchor>
  <xdr:twoCellAnchor>
    <xdr:from>
      <xdr:col>7</xdr:col>
      <xdr:colOff>290111</xdr:colOff>
      <xdr:row>24</xdr:row>
      <xdr:rowOff>64382</xdr:rowOff>
    </xdr:from>
    <xdr:to>
      <xdr:col>9</xdr:col>
      <xdr:colOff>513956</xdr:colOff>
      <xdr:row>26</xdr:row>
      <xdr:rowOff>158907</xdr:rowOff>
    </xdr:to>
    <xdr:sp macro="" textlink="">
      <xdr:nvSpPr>
        <xdr:cNvPr id="76" name="TextBox 75"/>
        <xdr:cNvSpPr txBox="1"/>
      </xdr:nvSpPr>
      <xdr:spPr>
        <a:xfrm>
          <a:off x="3973111" y="5207882"/>
          <a:ext cx="1509720" cy="47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latin typeface="Century Gothic" panose="020B0502020202020204" pitchFamily="34" charset="0"/>
            </a:rPr>
            <a:t>Reproductive</a:t>
          </a:r>
          <a:r>
            <a:rPr lang="en-US" sz="1200" b="1" baseline="0">
              <a:solidFill>
                <a:schemeClr val="bg1"/>
              </a:solidFill>
              <a:latin typeface="Century Gothic" panose="020B0502020202020204" pitchFamily="34" charset="0"/>
            </a:rPr>
            <a:t> Health</a:t>
          </a:r>
          <a:endParaRPr lang="en-US" sz="1200" b="1">
            <a:solidFill>
              <a:schemeClr val="bg1"/>
            </a:solidFill>
            <a:latin typeface="Century Gothic" panose="020B0502020202020204" pitchFamily="34" charset="0"/>
          </a:endParaRPr>
        </a:p>
      </xdr:txBody>
    </xdr:sp>
    <xdr:clientData/>
  </xdr:twoCellAnchor>
  <xdr:twoCellAnchor>
    <xdr:from>
      <xdr:col>0</xdr:col>
      <xdr:colOff>49266</xdr:colOff>
      <xdr:row>20</xdr:row>
      <xdr:rowOff>170389</xdr:rowOff>
    </xdr:from>
    <xdr:to>
      <xdr:col>18</xdr:col>
      <xdr:colOff>547741</xdr:colOff>
      <xdr:row>34</xdr:row>
      <xdr:rowOff>79098</xdr:rowOff>
    </xdr:to>
    <xdr:sp macro="" textlink="">
      <xdr:nvSpPr>
        <xdr:cNvPr id="10" name="Rectangle 9"/>
        <xdr:cNvSpPr/>
      </xdr:nvSpPr>
      <xdr:spPr>
        <a:xfrm>
          <a:off x="49266" y="5599639"/>
          <a:ext cx="10890250" cy="2575709"/>
        </a:xfrm>
        <a:prstGeom prst="rect">
          <a:avLst/>
        </a:prstGeom>
        <a:solidFill>
          <a:schemeClr val="bg2"/>
        </a:solidFill>
        <a:ln>
          <a:solidFill>
            <a:srgbClr val="CCCA7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343959</xdr:colOff>
      <xdr:row>6</xdr:row>
      <xdr:rowOff>314486</xdr:rowOff>
    </xdr:from>
    <xdr:to>
      <xdr:col>13</xdr:col>
      <xdr:colOff>153459</xdr:colOff>
      <xdr:row>15</xdr:row>
      <xdr:rowOff>61376</xdr:rowOff>
    </xdr:to>
    <xdr:grpSp>
      <xdr:nvGrpSpPr>
        <xdr:cNvPr id="6" name="Group 5"/>
        <xdr:cNvGrpSpPr/>
      </xdr:nvGrpSpPr>
      <xdr:grpSpPr>
        <a:xfrm>
          <a:off x="5885777" y="2244226"/>
          <a:ext cx="1355766" cy="2752832"/>
          <a:chOff x="5900209" y="2261819"/>
          <a:chExt cx="1354667" cy="2794890"/>
        </a:xfrm>
      </xdr:grpSpPr>
      <xdr:grpSp>
        <xdr:nvGrpSpPr>
          <xdr:cNvPr id="2" name="Group 1"/>
          <xdr:cNvGrpSpPr/>
        </xdr:nvGrpSpPr>
        <xdr:grpSpPr>
          <a:xfrm>
            <a:off x="5900209" y="2261819"/>
            <a:ext cx="1354667" cy="1463528"/>
            <a:chOff x="5889625" y="3129639"/>
            <a:chExt cx="1354667" cy="1378861"/>
          </a:xfrm>
        </xdr:grpSpPr>
        <xdr:sp macro="" textlink="">
          <xdr:nvSpPr>
            <xdr:cNvPr id="12" name="TextBox 11"/>
            <xdr:cNvSpPr txBox="1"/>
          </xdr:nvSpPr>
          <xdr:spPr>
            <a:xfrm>
              <a:off x="5889625" y="3738903"/>
              <a:ext cx="1354667" cy="769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Helminth</a:t>
              </a:r>
            </a:p>
          </xdr:txBody>
        </xdr:sp>
        <xdr:sp macro="" textlink="">
          <xdr:nvSpPr>
            <xdr:cNvPr id="41" name="TextBox 40"/>
            <xdr:cNvSpPr txBox="1"/>
          </xdr:nvSpPr>
          <xdr:spPr>
            <a:xfrm>
              <a:off x="5889625" y="3129639"/>
              <a:ext cx="1354667" cy="763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Malaria</a:t>
              </a:r>
            </a:p>
          </xdr:txBody>
        </xdr:sp>
      </xdr:grpSp>
      <xdr:sp macro="" textlink="">
        <xdr:nvSpPr>
          <xdr:cNvPr id="42" name="TextBox 41"/>
          <xdr:cNvSpPr txBox="1"/>
        </xdr:nvSpPr>
        <xdr:spPr>
          <a:xfrm>
            <a:off x="5900209" y="4299938"/>
            <a:ext cx="1354667" cy="756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Iron deficiency</a:t>
            </a:r>
          </a:p>
        </xdr:txBody>
      </xdr:sp>
      <xdr:sp macro="" textlink="">
        <xdr:nvSpPr>
          <xdr:cNvPr id="43" name="TextBox 42"/>
          <xdr:cNvSpPr txBox="1"/>
        </xdr:nvSpPr>
        <xdr:spPr>
          <a:xfrm>
            <a:off x="5900209" y="3715761"/>
            <a:ext cx="1354667" cy="676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Vitamin A deficiency</a:t>
            </a:r>
          </a:p>
        </xdr:txBody>
      </xdr:sp>
    </xdr:grpSp>
    <xdr:clientData/>
  </xdr:twoCellAnchor>
  <xdr:twoCellAnchor>
    <xdr:from>
      <xdr:col>3</xdr:col>
      <xdr:colOff>190351</xdr:colOff>
      <xdr:row>2</xdr:row>
      <xdr:rowOff>334507</xdr:rowOff>
    </xdr:from>
    <xdr:to>
      <xdr:col>7</xdr:col>
      <xdr:colOff>327247</xdr:colOff>
      <xdr:row>5</xdr:row>
      <xdr:rowOff>31749</xdr:rowOff>
    </xdr:to>
    <xdr:sp macro="" textlink="">
      <xdr:nvSpPr>
        <xdr:cNvPr id="44" name="TextBox 43"/>
        <xdr:cNvSpPr txBox="1"/>
      </xdr:nvSpPr>
      <xdr:spPr>
        <a:xfrm>
          <a:off x="1733401" y="1172707"/>
          <a:ext cx="2289546" cy="497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5">
                  <a:lumMod val="50000"/>
                </a:schemeClr>
              </a:solidFill>
              <a:latin typeface="Century Gothic" panose="020B0502020202020204" pitchFamily="34" charset="0"/>
            </a:rPr>
            <a:t>Prevalence of Anemia</a:t>
          </a:r>
        </a:p>
      </xdr:txBody>
    </xdr:sp>
    <xdr:clientData/>
  </xdr:twoCellAnchor>
  <xdr:twoCellAnchor>
    <xdr:from>
      <xdr:col>10</xdr:col>
      <xdr:colOff>393699</xdr:colOff>
      <xdr:row>5</xdr:row>
      <xdr:rowOff>46037</xdr:rowOff>
    </xdr:from>
    <xdr:to>
      <xdr:col>16</xdr:col>
      <xdr:colOff>390524</xdr:colOff>
      <xdr:row>8</xdr:row>
      <xdr:rowOff>20637</xdr:rowOff>
    </xdr:to>
    <xdr:grpSp>
      <xdr:nvGrpSpPr>
        <xdr:cNvPr id="13" name="Group 12"/>
        <xdr:cNvGrpSpPr/>
      </xdr:nvGrpSpPr>
      <xdr:grpSpPr>
        <a:xfrm>
          <a:off x="5935517" y="1678894"/>
          <a:ext cx="3980007" cy="939470"/>
          <a:chOff x="5936355" y="1684337"/>
          <a:chExt cx="3874395" cy="660400"/>
        </a:xfrm>
      </xdr:grpSpPr>
      <xdr:sp macro="" textlink="">
        <xdr:nvSpPr>
          <xdr:cNvPr id="45" name="TextBox 44"/>
          <xdr:cNvSpPr txBox="1"/>
        </xdr:nvSpPr>
        <xdr:spPr>
          <a:xfrm>
            <a:off x="5936355" y="1684337"/>
            <a:ext cx="1352550" cy="6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Risk Factor</a:t>
            </a:r>
          </a:p>
        </xdr:txBody>
      </xdr:sp>
      <xdr:sp macro="" textlink="">
        <xdr:nvSpPr>
          <xdr:cNvPr id="46" name="TextBox 45"/>
          <xdr:cNvSpPr txBox="1"/>
        </xdr:nvSpPr>
        <xdr:spPr>
          <a:xfrm>
            <a:off x="7155555" y="1684337"/>
            <a:ext cx="1352550" cy="6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Prevalence</a:t>
            </a:r>
          </a:p>
        </xdr:txBody>
      </xdr:sp>
      <xdr:sp macro="" textlink="">
        <xdr:nvSpPr>
          <xdr:cNvPr id="47" name="TextBox 46"/>
          <xdr:cNvSpPr txBox="1"/>
        </xdr:nvSpPr>
        <xdr:spPr>
          <a:xfrm>
            <a:off x="8458200" y="1684337"/>
            <a:ext cx="1352550" cy="6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Target</a:t>
            </a:r>
            <a:r>
              <a:rPr lang="en-US" sz="1200" b="1" baseline="0"/>
              <a:t> Group</a:t>
            </a:r>
            <a:endParaRPr lang="en-US" sz="1200" b="1"/>
          </a:p>
        </xdr:txBody>
      </xdr:sp>
    </xdr:grpSp>
    <xdr:clientData/>
  </xdr:twoCellAnchor>
  <xdr:twoCellAnchor>
    <xdr:from>
      <xdr:col>0</xdr:col>
      <xdr:colOff>49266</xdr:colOff>
      <xdr:row>18</xdr:row>
      <xdr:rowOff>38103</xdr:rowOff>
    </xdr:from>
    <xdr:to>
      <xdr:col>18</xdr:col>
      <xdr:colOff>547741</xdr:colOff>
      <xdr:row>20</xdr:row>
      <xdr:rowOff>160788</xdr:rowOff>
    </xdr:to>
    <xdr:sp macro="" textlink="">
      <xdr:nvSpPr>
        <xdr:cNvPr id="11" name="Rectangle 10"/>
        <xdr:cNvSpPr/>
      </xdr:nvSpPr>
      <xdr:spPr>
        <a:xfrm>
          <a:off x="49266" y="5636686"/>
          <a:ext cx="11018308" cy="514269"/>
        </a:xfrm>
        <a:prstGeom prst="rect">
          <a:avLst/>
        </a:prstGeom>
        <a:solidFill>
          <a:srgbClr val="99993E">
            <a:alpha val="80000"/>
          </a:srgb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Multiple sectors</a:t>
          </a:r>
          <a:r>
            <a:rPr lang="en-US" sz="1600" b="1" baseline="0"/>
            <a:t> play a role in anemia prevention and treatment. </a:t>
          </a:r>
          <a:endParaRPr lang="en-US" sz="1600" b="1"/>
        </a:p>
      </xdr:txBody>
    </xdr:sp>
    <xdr:clientData/>
  </xdr:twoCellAnchor>
  <xdr:twoCellAnchor>
    <xdr:from>
      <xdr:col>13</xdr:col>
      <xdr:colOff>297034</xdr:colOff>
      <xdr:row>21</xdr:row>
      <xdr:rowOff>159389</xdr:rowOff>
    </xdr:from>
    <xdr:to>
      <xdr:col>15</xdr:col>
      <xdr:colOff>637836</xdr:colOff>
      <xdr:row>33</xdr:row>
      <xdr:rowOff>59051</xdr:rowOff>
    </xdr:to>
    <xdr:grpSp>
      <xdr:nvGrpSpPr>
        <xdr:cNvPr id="22" name="Group 21"/>
        <xdr:cNvGrpSpPr/>
      </xdr:nvGrpSpPr>
      <xdr:grpSpPr>
        <a:xfrm>
          <a:off x="7385118" y="6257863"/>
          <a:ext cx="1750997" cy="2126285"/>
          <a:chOff x="7367514" y="6107213"/>
          <a:chExt cx="1653135" cy="2011680"/>
        </a:xfrm>
      </xdr:grpSpPr>
      <xdr:sp macro="" textlink="">
        <xdr:nvSpPr>
          <xdr:cNvPr id="71" name="Rounded Rectangle 70"/>
          <xdr:cNvSpPr/>
        </xdr:nvSpPr>
        <xdr:spPr>
          <a:xfrm>
            <a:off x="7367514" y="6107213"/>
            <a:ext cx="1653135" cy="2011680"/>
          </a:xfrm>
          <a:prstGeom prst="roundRect">
            <a:avLst/>
          </a:prstGeom>
          <a:solidFill>
            <a:schemeClr val="accent5"/>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50" name="TextBox 49">
            <a:hlinkClick xmlns:r="http://schemas.openxmlformats.org/officeDocument/2006/relationships" r:id="rId2"/>
          </xdr:cNvPr>
          <xdr:cNvSpPr txBox="1"/>
        </xdr:nvSpPr>
        <xdr:spPr>
          <a:xfrm>
            <a:off x="7516622" y="6117134"/>
            <a:ext cx="1354919"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Agriculture</a:t>
            </a:r>
            <a:r>
              <a:rPr lang="en-US" sz="1400" b="0" baseline="0">
                <a:solidFill>
                  <a:schemeClr val="bg1"/>
                </a:solidFill>
                <a:latin typeface="Century Gothic" panose="020B0502020202020204" pitchFamily="34" charset="0"/>
              </a:rPr>
              <a:t> </a:t>
            </a:r>
            <a:endParaRPr lang="en-US" sz="1400" b="0">
              <a:solidFill>
                <a:schemeClr val="bg1"/>
              </a:solidFill>
              <a:latin typeface="Century Gothic" panose="020B0502020202020204" pitchFamily="34" charset="0"/>
            </a:endParaRPr>
          </a:p>
        </xdr:txBody>
      </xdr:sp>
    </xdr:grpSp>
    <xdr:clientData/>
  </xdr:twoCellAnchor>
  <xdr:twoCellAnchor>
    <xdr:from>
      <xdr:col>10</xdr:col>
      <xdr:colOff>38505</xdr:colOff>
      <xdr:row>21</xdr:row>
      <xdr:rowOff>159389</xdr:rowOff>
    </xdr:from>
    <xdr:to>
      <xdr:col>13</xdr:col>
      <xdr:colOff>146473</xdr:colOff>
      <xdr:row>33</xdr:row>
      <xdr:rowOff>59051</xdr:rowOff>
    </xdr:to>
    <xdr:grpSp>
      <xdr:nvGrpSpPr>
        <xdr:cNvPr id="23" name="Group 22"/>
        <xdr:cNvGrpSpPr/>
      </xdr:nvGrpSpPr>
      <xdr:grpSpPr>
        <a:xfrm>
          <a:off x="5580323" y="6257863"/>
          <a:ext cx="1654234" cy="2126285"/>
          <a:chOff x="5586779" y="6107213"/>
          <a:chExt cx="1653135" cy="2011680"/>
        </a:xfrm>
      </xdr:grpSpPr>
      <xdr:sp macro="" textlink="">
        <xdr:nvSpPr>
          <xdr:cNvPr id="79" name="Rounded Rectangle 78"/>
          <xdr:cNvSpPr/>
        </xdr:nvSpPr>
        <xdr:spPr>
          <a:xfrm>
            <a:off x="5586779" y="6107213"/>
            <a:ext cx="1653135" cy="2011680"/>
          </a:xfrm>
          <a:prstGeom prst="roundRect">
            <a:avLst/>
          </a:prstGeom>
          <a:solidFill>
            <a:schemeClr val="accent4"/>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51" name="TextBox 50">
            <a:hlinkClick xmlns:r="http://schemas.openxmlformats.org/officeDocument/2006/relationships" r:id="rId3"/>
          </xdr:cNvPr>
          <xdr:cNvSpPr txBox="1"/>
        </xdr:nvSpPr>
        <xdr:spPr>
          <a:xfrm>
            <a:off x="5609916" y="6117134"/>
            <a:ext cx="1606861"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Water &amp;</a:t>
            </a:r>
            <a:r>
              <a:rPr lang="en-US" sz="1400" b="0" baseline="0">
                <a:solidFill>
                  <a:schemeClr val="bg1"/>
                </a:solidFill>
                <a:latin typeface="Century Gothic" panose="020B0502020202020204" pitchFamily="34" charset="0"/>
              </a:rPr>
              <a:t> Sanitation</a:t>
            </a:r>
            <a:endParaRPr lang="en-US" sz="1400" b="0">
              <a:solidFill>
                <a:schemeClr val="bg1"/>
              </a:solidFill>
              <a:latin typeface="Century Gothic" panose="020B0502020202020204" pitchFamily="34" charset="0"/>
            </a:endParaRPr>
          </a:p>
        </xdr:txBody>
      </xdr:sp>
    </xdr:grpSp>
    <xdr:clientData/>
  </xdr:twoCellAnchor>
  <xdr:twoCellAnchor>
    <xdr:from>
      <xdr:col>7</xdr:col>
      <xdr:colOff>86892</xdr:colOff>
      <xdr:row>21</xdr:row>
      <xdr:rowOff>159389</xdr:rowOff>
    </xdr:from>
    <xdr:to>
      <xdr:col>9</xdr:col>
      <xdr:colOff>448861</xdr:colOff>
      <xdr:row>33</xdr:row>
      <xdr:rowOff>59051</xdr:rowOff>
    </xdr:to>
    <xdr:grpSp>
      <xdr:nvGrpSpPr>
        <xdr:cNvPr id="24" name="Group 23"/>
        <xdr:cNvGrpSpPr/>
      </xdr:nvGrpSpPr>
      <xdr:grpSpPr>
        <a:xfrm>
          <a:off x="3785561" y="6257863"/>
          <a:ext cx="1648462" cy="2126285"/>
          <a:chOff x="3782745" y="6107213"/>
          <a:chExt cx="1653135" cy="2011680"/>
        </a:xfrm>
      </xdr:grpSpPr>
      <xdr:sp macro="" textlink="">
        <xdr:nvSpPr>
          <xdr:cNvPr id="75" name="Rounded Rectangle 74"/>
          <xdr:cNvSpPr/>
        </xdr:nvSpPr>
        <xdr:spPr>
          <a:xfrm>
            <a:off x="3782745" y="6107213"/>
            <a:ext cx="1653135" cy="2011680"/>
          </a:xfrm>
          <a:prstGeom prst="roundRect">
            <a:avLst/>
          </a:prstGeom>
          <a:solidFill>
            <a:schemeClr val="accent2"/>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52" name="TextBox 51">
            <a:hlinkClick xmlns:r="http://schemas.openxmlformats.org/officeDocument/2006/relationships" r:id="rId4"/>
          </xdr:cNvPr>
          <xdr:cNvSpPr txBox="1"/>
        </xdr:nvSpPr>
        <xdr:spPr>
          <a:xfrm>
            <a:off x="3916688" y="6117134"/>
            <a:ext cx="1385248"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Reproductive</a:t>
            </a:r>
            <a:r>
              <a:rPr lang="en-US" sz="1400" b="0" baseline="0">
                <a:solidFill>
                  <a:schemeClr val="bg1"/>
                </a:solidFill>
                <a:latin typeface="Century Gothic" panose="020B0502020202020204" pitchFamily="34" charset="0"/>
              </a:rPr>
              <a:t> Health</a:t>
            </a:r>
            <a:endParaRPr lang="en-US" sz="1400" b="0">
              <a:solidFill>
                <a:schemeClr val="bg1"/>
              </a:solidFill>
              <a:latin typeface="Century Gothic" panose="020B0502020202020204" pitchFamily="34" charset="0"/>
            </a:endParaRPr>
          </a:p>
        </xdr:txBody>
      </xdr:sp>
    </xdr:grpSp>
    <xdr:clientData/>
  </xdr:twoCellAnchor>
  <xdr:twoCellAnchor>
    <xdr:from>
      <xdr:col>3</xdr:col>
      <xdr:colOff>442196</xdr:colOff>
      <xdr:row>21</xdr:row>
      <xdr:rowOff>159389</xdr:rowOff>
    </xdr:from>
    <xdr:to>
      <xdr:col>6</xdr:col>
      <xdr:colOff>296165</xdr:colOff>
      <xdr:row>33</xdr:row>
      <xdr:rowOff>59051</xdr:rowOff>
    </xdr:to>
    <xdr:grpSp>
      <xdr:nvGrpSpPr>
        <xdr:cNvPr id="25" name="Group 24"/>
        <xdr:cNvGrpSpPr/>
      </xdr:nvGrpSpPr>
      <xdr:grpSpPr>
        <a:xfrm>
          <a:off x="1988462" y="6257863"/>
          <a:ext cx="1647638" cy="2126285"/>
          <a:chOff x="1990360" y="6107213"/>
          <a:chExt cx="1653135" cy="2011680"/>
        </a:xfrm>
      </xdr:grpSpPr>
      <xdr:sp macro="" textlink="">
        <xdr:nvSpPr>
          <xdr:cNvPr id="84" name="Rounded Rectangle 83"/>
          <xdr:cNvSpPr/>
        </xdr:nvSpPr>
        <xdr:spPr>
          <a:xfrm>
            <a:off x="1990360" y="6107213"/>
            <a:ext cx="1653135" cy="2011680"/>
          </a:xfrm>
          <a:prstGeom prst="roundRect">
            <a:avLst/>
          </a:prstGeom>
          <a:solidFill>
            <a:schemeClr val="accent3"/>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53" name="TextBox 52">
            <a:hlinkClick xmlns:r="http://schemas.openxmlformats.org/officeDocument/2006/relationships" r:id="rId5"/>
          </xdr:cNvPr>
          <xdr:cNvSpPr txBox="1"/>
        </xdr:nvSpPr>
        <xdr:spPr>
          <a:xfrm>
            <a:off x="2059113" y="6117134"/>
            <a:ext cx="1515628"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Disease Control</a:t>
            </a:r>
          </a:p>
        </xdr:txBody>
      </xdr:sp>
    </xdr:grpSp>
    <xdr:clientData/>
  </xdr:twoCellAnchor>
  <xdr:twoCellAnchor>
    <xdr:from>
      <xdr:col>0</xdr:col>
      <xdr:colOff>183667</xdr:colOff>
      <xdr:row>21</xdr:row>
      <xdr:rowOff>159389</xdr:rowOff>
    </xdr:from>
    <xdr:to>
      <xdr:col>3</xdr:col>
      <xdr:colOff>291635</xdr:colOff>
      <xdr:row>33</xdr:row>
      <xdr:rowOff>59051</xdr:rowOff>
    </xdr:to>
    <xdr:grpSp>
      <xdr:nvGrpSpPr>
        <xdr:cNvPr id="26" name="Group 25"/>
        <xdr:cNvGrpSpPr/>
      </xdr:nvGrpSpPr>
      <xdr:grpSpPr>
        <a:xfrm>
          <a:off x="183667" y="6257863"/>
          <a:ext cx="1654234" cy="2126285"/>
          <a:chOff x="183667" y="6107213"/>
          <a:chExt cx="1653135" cy="2011680"/>
        </a:xfrm>
      </xdr:grpSpPr>
      <xdr:sp macro="" textlink="">
        <xdr:nvSpPr>
          <xdr:cNvPr id="81" name="Rounded Rectangle 80"/>
          <xdr:cNvSpPr/>
        </xdr:nvSpPr>
        <xdr:spPr>
          <a:xfrm>
            <a:off x="183667" y="6107213"/>
            <a:ext cx="1653135" cy="2011680"/>
          </a:xfrm>
          <a:prstGeom prst="roundRect">
            <a:avLst/>
          </a:prstGeom>
          <a:solidFill>
            <a:schemeClr val="accent1">
              <a:lumMod val="7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54" name="TextBox 53">
            <a:hlinkClick xmlns:r="http://schemas.openxmlformats.org/officeDocument/2006/relationships" r:id="rId6"/>
          </xdr:cNvPr>
          <xdr:cNvSpPr txBox="1"/>
        </xdr:nvSpPr>
        <xdr:spPr>
          <a:xfrm>
            <a:off x="230454" y="6117134"/>
            <a:ext cx="1559561"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Nutrition </a:t>
            </a:r>
          </a:p>
        </xdr:txBody>
      </xdr:sp>
    </xdr:grpSp>
    <xdr:clientData/>
  </xdr:twoCellAnchor>
  <xdr:twoCellAnchor>
    <xdr:from>
      <xdr:col>15</xdr:col>
      <xdr:colOff>788397</xdr:colOff>
      <xdr:row>21</xdr:row>
      <xdr:rowOff>159389</xdr:rowOff>
    </xdr:from>
    <xdr:to>
      <xdr:col>18</xdr:col>
      <xdr:colOff>441282</xdr:colOff>
      <xdr:row>33</xdr:row>
      <xdr:rowOff>59051</xdr:rowOff>
    </xdr:to>
    <xdr:grpSp>
      <xdr:nvGrpSpPr>
        <xdr:cNvPr id="16" name="Group 15"/>
        <xdr:cNvGrpSpPr/>
      </xdr:nvGrpSpPr>
      <xdr:grpSpPr>
        <a:xfrm>
          <a:off x="9286676" y="6257863"/>
          <a:ext cx="1644476" cy="2126285"/>
          <a:chOff x="9202147" y="6107213"/>
          <a:chExt cx="1653135" cy="2011680"/>
        </a:xfrm>
      </xdr:grpSpPr>
      <xdr:sp macro="" textlink="">
        <xdr:nvSpPr>
          <xdr:cNvPr id="35" name="Rounded Rectangle 34"/>
          <xdr:cNvSpPr/>
        </xdr:nvSpPr>
        <xdr:spPr>
          <a:xfrm>
            <a:off x="9202147" y="6107213"/>
            <a:ext cx="1653135" cy="2011680"/>
          </a:xfrm>
          <a:prstGeom prst="roundRect">
            <a:avLst/>
          </a:prstGeom>
          <a:solidFill>
            <a:schemeClr val="tx2"/>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55" name="TextBox 54">
            <a:hlinkClick xmlns:r="http://schemas.openxmlformats.org/officeDocument/2006/relationships" r:id="rId7"/>
          </xdr:cNvPr>
          <xdr:cNvSpPr txBox="1"/>
        </xdr:nvSpPr>
        <xdr:spPr>
          <a:xfrm>
            <a:off x="9251283" y="6117134"/>
            <a:ext cx="1554863"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Education</a:t>
            </a:r>
          </a:p>
        </xdr:txBody>
      </xdr:sp>
    </xdr:grpSp>
    <xdr:clientData/>
  </xdr:twoCellAnchor>
  <xdr:twoCellAnchor>
    <xdr:from>
      <xdr:col>0</xdr:col>
      <xdr:colOff>169780</xdr:colOff>
      <xdr:row>25</xdr:row>
      <xdr:rowOff>111019</xdr:rowOff>
    </xdr:from>
    <xdr:to>
      <xdr:col>18</xdr:col>
      <xdr:colOff>405191</xdr:colOff>
      <xdr:row>33</xdr:row>
      <xdr:rowOff>179930</xdr:rowOff>
    </xdr:to>
    <xdr:grpSp>
      <xdr:nvGrpSpPr>
        <xdr:cNvPr id="27" name="Group 26"/>
        <xdr:cNvGrpSpPr/>
      </xdr:nvGrpSpPr>
      <xdr:grpSpPr>
        <a:xfrm>
          <a:off x="169780" y="6951701"/>
          <a:ext cx="10725281" cy="1553326"/>
          <a:chOff x="169780" y="6838956"/>
          <a:chExt cx="10617661" cy="1466112"/>
        </a:xfrm>
      </xdr:grpSpPr>
      <xdr:sp macro="" textlink="">
        <xdr:nvSpPr>
          <xdr:cNvPr id="78" name="TextBox 77"/>
          <xdr:cNvSpPr txBox="1"/>
        </xdr:nvSpPr>
        <xdr:spPr>
          <a:xfrm>
            <a:off x="5561124" y="6838957"/>
            <a:ext cx="1633275" cy="134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bg1"/>
                </a:solidFill>
                <a:effectLst/>
                <a:latin typeface="+mn-lt"/>
                <a:ea typeface="+mn-ea"/>
                <a:cs typeface="+mn-cs"/>
              </a:rPr>
              <a:t>Unsafe drinking water</a:t>
            </a:r>
            <a:r>
              <a:rPr lang="en-US" sz="1200" b="0" baseline="0">
                <a:solidFill>
                  <a:schemeClr val="bg1"/>
                </a:solidFill>
                <a:effectLst/>
                <a:latin typeface="+mn-lt"/>
                <a:ea typeface="+mn-ea"/>
                <a:cs typeface="+mn-cs"/>
              </a:rPr>
              <a:t>, </a:t>
            </a:r>
            <a:r>
              <a:rPr lang="en-US" sz="1200" b="1" baseline="0">
                <a:solidFill>
                  <a:schemeClr val="bg1"/>
                </a:solidFill>
                <a:effectLst/>
                <a:latin typeface="+mn-lt"/>
                <a:ea typeface="+mn-ea"/>
                <a:cs typeface="+mn-cs"/>
              </a:rPr>
              <a:t>poor sanitation</a:t>
            </a:r>
            <a:r>
              <a:rPr lang="en-US" sz="1200" b="0" baseline="0">
                <a:solidFill>
                  <a:schemeClr val="bg1"/>
                </a:solidFill>
                <a:effectLst/>
                <a:latin typeface="+mn-lt"/>
                <a:ea typeface="+mn-ea"/>
                <a:cs typeface="+mn-cs"/>
              </a:rPr>
              <a:t>, and </a:t>
            </a:r>
            <a:r>
              <a:rPr lang="en-US" sz="1200" b="1" baseline="0">
                <a:solidFill>
                  <a:schemeClr val="bg1"/>
                </a:solidFill>
                <a:effectLst/>
                <a:latin typeface="+mn-lt"/>
                <a:ea typeface="+mn-ea"/>
                <a:cs typeface="+mn-cs"/>
              </a:rPr>
              <a:t>inadequate hygiene practices </a:t>
            </a:r>
            <a:r>
              <a:rPr lang="en-US" sz="1200" b="0" baseline="0">
                <a:solidFill>
                  <a:schemeClr val="bg1"/>
                </a:solidFill>
                <a:effectLst/>
                <a:latin typeface="+mn-lt"/>
                <a:ea typeface="+mn-ea"/>
                <a:cs typeface="+mn-cs"/>
              </a:rPr>
              <a:t>increase the risk of infection and can cause anemia. </a:t>
            </a:r>
            <a:endParaRPr lang="en-US" sz="1200">
              <a:solidFill>
                <a:schemeClr val="bg1"/>
              </a:solidFill>
              <a:effectLst/>
            </a:endParaRPr>
          </a:p>
        </xdr:txBody>
      </xdr:sp>
      <xdr:sp macro="" textlink="">
        <xdr:nvSpPr>
          <xdr:cNvPr id="70" name="TextBox 69"/>
          <xdr:cNvSpPr txBox="1"/>
        </xdr:nvSpPr>
        <xdr:spPr>
          <a:xfrm>
            <a:off x="7342226" y="6838957"/>
            <a:ext cx="1661167" cy="1389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bg1"/>
                </a:solidFill>
                <a:effectLst/>
                <a:latin typeface="+mn-lt"/>
                <a:ea typeface="+mn-ea"/>
                <a:cs typeface="+mn-cs"/>
              </a:rPr>
              <a:t>Agriculture interventions </a:t>
            </a:r>
            <a:r>
              <a:rPr lang="en-US" sz="1200" b="0" baseline="0">
                <a:solidFill>
                  <a:schemeClr val="bg1"/>
                </a:solidFill>
                <a:effectLst/>
                <a:latin typeface="+mn-lt"/>
                <a:ea typeface="+mn-ea"/>
                <a:cs typeface="+mn-cs"/>
              </a:rPr>
              <a:t>improve income and dietary diversity for families, leading to improved anemia status. </a:t>
            </a:r>
            <a:endParaRPr lang="en-US" sz="1200">
              <a:solidFill>
                <a:schemeClr val="bg1"/>
              </a:solidFill>
              <a:effectLst/>
            </a:endParaRPr>
          </a:p>
        </xdr:txBody>
      </xdr:sp>
      <xdr:sp macro="" textlink="">
        <xdr:nvSpPr>
          <xdr:cNvPr id="37" name="TextBox 36"/>
          <xdr:cNvSpPr txBox="1"/>
        </xdr:nvSpPr>
        <xdr:spPr>
          <a:xfrm>
            <a:off x="9145575" y="6838957"/>
            <a:ext cx="1641866" cy="1373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bg1"/>
                </a:solidFill>
                <a:effectLst/>
              </a:rPr>
              <a:t>Deworming</a:t>
            </a:r>
            <a:r>
              <a:rPr lang="en-US" sz="1200">
                <a:solidFill>
                  <a:schemeClr val="bg1"/>
                </a:solidFill>
                <a:effectLst/>
              </a:rPr>
              <a:t> and </a:t>
            </a:r>
            <a:r>
              <a:rPr lang="en-US" sz="1200" b="1">
                <a:solidFill>
                  <a:schemeClr val="bg1"/>
                </a:solidFill>
                <a:effectLst/>
              </a:rPr>
              <a:t>hygiene education</a:t>
            </a:r>
            <a:r>
              <a:rPr lang="en-US" sz="1200" b="0" baseline="0">
                <a:solidFill>
                  <a:schemeClr val="bg1"/>
                </a:solidFill>
                <a:effectLst/>
              </a:rPr>
              <a:t> </a:t>
            </a:r>
            <a:r>
              <a:rPr lang="en-US" sz="1200" baseline="0">
                <a:solidFill>
                  <a:schemeClr val="bg1"/>
                </a:solidFill>
                <a:effectLst/>
              </a:rPr>
              <a:t>lead to less infections and improved anemia status. </a:t>
            </a:r>
            <a:endParaRPr lang="en-US" sz="1200">
              <a:solidFill>
                <a:schemeClr val="bg1"/>
              </a:solidFill>
              <a:effectLst/>
            </a:endParaRPr>
          </a:p>
        </xdr:txBody>
      </xdr:sp>
      <xdr:sp macro="" textlink="">
        <xdr:nvSpPr>
          <xdr:cNvPr id="74" name="TextBox 73"/>
          <xdr:cNvSpPr txBox="1"/>
        </xdr:nvSpPr>
        <xdr:spPr>
          <a:xfrm>
            <a:off x="3765220" y="6838957"/>
            <a:ext cx="1664030" cy="1381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b="1" baseline="0">
                <a:solidFill>
                  <a:schemeClr val="bg1"/>
                </a:solidFill>
                <a:effectLst/>
                <a:latin typeface="+mn-lt"/>
                <a:ea typeface="+mn-ea"/>
                <a:cs typeface="+mn-cs"/>
              </a:rPr>
              <a:t>Early childbearing </a:t>
            </a:r>
            <a:r>
              <a:rPr lang="en-US" sz="1200" b="0" baseline="0">
                <a:solidFill>
                  <a:schemeClr val="bg1"/>
                </a:solidFill>
                <a:effectLst/>
                <a:latin typeface="+mn-lt"/>
                <a:ea typeface="+mn-ea"/>
                <a:cs typeface="+mn-cs"/>
              </a:rPr>
              <a:t>and</a:t>
            </a:r>
            <a:r>
              <a:rPr lang="en-US" sz="1200" b="1" baseline="0">
                <a:solidFill>
                  <a:schemeClr val="bg1"/>
                </a:solidFill>
                <a:effectLst/>
                <a:latin typeface="+mn-lt"/>
                <a:ea typeface="+mn-ea"/>
                <a:cs typeface="+mn-cs"/>
              </a:rPr>
              <a:t> inadequate birth spacing </a:t>
            </a:r>
            <a:r>
              <a:rPr lang="en-US" sz="1200" b="0" baseline="0">
                <a:solidFill>
                  <a:schemeClr val="bg1"/>
                </a:solidFill>
                <a:effectLst/>
                <a:latin typeface="+mn-lt"/>
                <a:ea typeface="+mn-ea"/>
                <a:cs typeface="+mn-cs"/>
              </a:rPr>
              <a:t>can cause anemia due to insufficient time to replenish iron stores.</a:t>
            </a:r>
            <a:endParaRPr lang="en-US" sz="1200">
              <a:solidFill>
                <a:schemeClr val="bg1"/>
              </a:solidFill>
              <a:effectLst/>
            </a:endParaRPr>
          </a:p>
        </xdr:txBody>
      </xdr:sp>
      <xdr:sp macro="" textlink="">
        <xdr:nvSpPr>
          <xdr:cNvPr id="86" name="TextBox 85"/>
          <xdr:cNvSpPr txBox="1"/>
        </xdr:nvSpPr>
        <xdr:spPr>
          <a:xfrm>
            <a:off x="2005999" y="6838959"/>
            <a:ext cx="1651568" cy="1466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b="1" baseline="0">
                <a:solidFill>
                  <a:schemeClr val="bg1"/>
                </a:solidFill>
                <a:effectLst/>
                <a:latin typeface="+mn-lt"/>
                <a:ea typeface="+mn-ea"/>
                <a:cs typeface="+mn-cs"/>
              </a:rPr>
              <a:t>Malaria </a:t>
            </a:r>
            <a:r>
              <a:rPr lang="en-US" sz="1200" b="0" baseline="0">
                <a:solidFill>
                  <a:schemeClr val="bg1"/>
                </a:solidFill>
                <a:effectLst/>
                <a:latin typeface="+mn-lt"/>
                <a:ea typeface="+mn-ea"/>
                <a:cs typeface="+mn-cs"/>
              </a:rPr>
              <a:t>and</a:t>
            </a:r>
            <a:r>
              <a:rPr lang="en-US" sz="1200" b="1" baseline="0">
                <a:solidFill>
                  <a:schemeClr val="bg1"/>
                </a:solidFill>
                <a:effectLst/>
                <a:latin typeface="+mn-lt"/>
                <a:ea typeface="+mn-ea"/>
                <a:cs typeface="+mn-cs"/>
              </a:rPr>
              <a:t> Helminth infections </a:t>
            </a:r>
            <a:r>
              <a:rPr lang="en-US" sz="1200" b="0" baseline="0">
                <a:solidFill>
                  <a:schemeClr val="bg1"/>
                </a:solidFill>
                <a:effectLst/>
                <a:latin typeface="+mn-lt"/>
                <a:ea typeface="+mn-ea"/>
                <a:cs typeface="+mn-cs"/>
              </a:rPr>
              <a:t>result in anemia due to increased destruction of red blood cells and intestinal blood loss, respectively. </a:t>
            </a:r>
            <a:endParaRPr lang="en-US" sz="1100">
              <a:solidFill>
                <a:schemeClr val="bg1"/>
              </a:solidFill>
              <a:effectLst/>
            </a:endParaRPr>
          </a:p>
        </xdr:txBody>
      </xdr:sp>
      <xdr:sp macro="" textlink="">
        <xdr:nvSpPr>
          <xdr:cNvPr id="83" name="TextBox 82"/>
          <xdr:cNvSpPr txBox="1"/>
        </xdr:nvSpPr>
        <xdr:spPr>
          <a:xfrm>
            <a:off x="169780" y="6838956"/>
            <a:ext cx="1667184" cy="1257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1200" b="1" baseline="0">
                <a:solidFill>
                  <a:schemeClr val="bg1"/>
                </a:solidFill>
                <a:effectLst/>
                <a:latin typeface="+mn-lt"/>
                <a:ea typeface="+mn-ea"/>
                <a:cs typeface="+mn-cs"/>
              </a:rPr>
              <a:t>Vitamin and mineral deficiencies </a:t>
            </a:r>
            <a:r>
              <a:rPr lang="en-US" sz="1200" b="0" baseline="0">
                <a:solidFill>
                  <a:schemeClr val="bg1"/>
                </a:solidFill>
                <a:effectLst/>
                <a:latin typeface="+mn-lt"/>
                <a:ea typeface="+mn-ea"/>
                <a:cs typeface="+mn-cs"/>
              </a:rPr>
              <a:t>cause anemia through inadequate production of red blood cells.</a:t>
            </a:r>
            <a:endParaRPr lang="en-US" sz="1200">
              <a:solidFill>
                <a:schemeClr val="bg1"/>
              </a:solidFill>
            </a:endParaRPr>
          </a:p>
        </xdr:txBody>
      </xdr:sp>
    </xdr:grpSp>
    <xdr:clientData/>
  </xdr:twoCellAnchor>
  <xdr:twoCellAnchor>
    <xdr:from>
      <xdr:col>10</xdr:col>
      <xdr:colOff>455083</xdr:colOff>
      <xdr:row>11</xdr:row>
      <xdr:rowOff>74083</xdr:rowOff>
    </xdr:from>
    <xdr:to>
      <xdr:col>18</xdr:col>
      <xdr:colOff>433917</xdr:colOff>
      <xdr:row>11</xdr:row>
      <xdr:rowOff>74083</xdr:rowOff>
    </xdr:to>
    <xdr:cxnSp macro="">
      <xdr:nvCxnSpPr>
        <xdr:cNvPr id="17" name="Straight Connector 16"/>
        <xdr:cNvCxnSpPr/>
      </xdr:nvCxnSpPr>
      <xdr:spPr>
        <a:xfrm>
          <a:off x="6011333" y="3714750"/>
          <a:ext cx="4942417" cy="0"/>
        </a:xfrm>
        <a:prstGeom prst="line">
          <a:avLst/>
        </a:prstGeo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190696</xdr:colOff>
      <xdr:row>11</xdr:row>
      <xdr:rowOff>321977</xdr:rowOff>
    </xdr:from>
    <xdr:to>
      <xdr:col>19</xdr:col>
      <xdr:colOff>5</xdr:colOff>
      <xdr:row>14</xdr:row>
      <xdr:rowOff>22223</xdr:rowOff>
    </xdr:to>
    <xdr:sp macro="" textlink="">
      <xdr:nvSpPr>
        <xdr:cNvPr id="57" name="Rounded Rectangular Callout 56"/>
        <xdr:cNvSpPr/>
      </xdr:nvSpPr>
      <xdr:spPr>
        <a:xfrm>
          <a:off x="10350696" y="3962644"/>
          <a:ext cx="761809" cy="716246"/>
        </a:xfrm>
        <a:prstGeom prst="wedgeRoundRectCallout">
          <a:avLst>
            <a:gd name="adj1" fmla="val -57544"/>
            <a:gd name="adj2" fmla="val -81121"/>
            <a:gd name="adj3" fmla="val 16667"/>
          </a:avLst>
        </a:prstGeom>
        <a:solidFill>
          <a:schemeClr val="accent6">
            <a:lumMod val="40000"/>
            <a:lumOff val="60000"/>
          </a:schemeClr>
        </a:solidFill>
        <a:ln w="19050"/>
      </xdr:spPr>
      <xdr:style>
        <a:lnRef idx="3">
          <a:schemeClr val="lt1"/>
        </a:lnRef>
        <a:fillRef idx="1">
          <a:schemeClr val="accent2"/>
        </a:fillRef>
        <a:effectRef idx="1">
          <a:schemeClr val="accent2"/>
        </a:effectRef>
        <a:fontRef idx="minor">
          <a:schemeClr val="lt1"/>
        </a:fontRef>
      </xdr:style>
      <xdr:txBody>
        <a:bodyPr vertOverflow="clip" horzOverflow="clip" lIns="0" tIns="0" rIns="0" bIns="0" rtlCol="0" anchor="ctr"/>
        <a:lstStyle/>
        <a:p>
          <a:pPr algn="ctr"/>
          <a:r>
            <a:rPr lang="en-US" sz="900">
              <a:solidFill>
                <a:schemeClr val="accent5">
                  <a:lumMod val="50000"/>
                </a:schemeClr>
              </a:solidFill>
            </a:rPr>
            <a:t>Vitamin</a:t>
          </a:r>
          <a:r>
            <a:rPr lang="en-US" sz="900" baseline="0">
              <a:solidFill>
                <a:schemeClr val="accent5">
                  <a:lumMod val="50000"/>
                </a:schemeClr>
              </a:solidFill>
            </a:rPr>
            <a:t> A and Iron represent n</a:t>
          </a:r>
          <a:r>
            <a:rPr lang="en-US" sz="900">
              <a:solidFill>
                <a:schemeClr val="accent5">
                  <a:lumMod val="50000"/>
                </a:schemeClr>
              </a:solidFill>
            </a:rPr>
            <a:t>ational level indicators</a:t>
          </a:r>
        </a:p>
      </xdr:txBody>
    </xdr:sp>
    <xdr:clientData/>
  </xdr:twoCellAnchor>
  <xdr:twoCellAnchor>
    <xdr:from>
      <xdr:col>1</xdr:col>
      <xdr:colOff>370421</xdr:colOff>
      <xdr:row>6</xdr:row>
      <xdr:rowOff>31751</xdr:rowOff>
    </xdr:from>
    <xdr:to>
      <xdr:col>10</xdr:col>
      <xdr:colOff>74272</xdr:colOff>
      <xdr:row>7</xdr:row>
      <xdr:rowOff>187730</xdr:rowOff>
    </xdr:to>
    <xdr:grpSp>
      <xdr:nvGrpSpPr>
        <xdr:cNvPr id="14" name="Group 13"/>
        <xdr:cNvGrpSpPr/>
      </xdr:nvGrpSpPr>
      <xdr:grpSpPr>
        <a:xfrm>
          <a:off x="729155" y="1961491"/>
          <a:ext cx="4886935" cy="489973"/>
          <a:chOff x="9228667" y="1315644"/>
          <a:chExt cx="4900268" cy="713590"/>
        </a:xfrm>
      </xdr:grpSpPr>
      <xdr:graphicFrame macro="">
        <xdr:nvGraphicFramePr>
          <xdr:cNvPr id="33" name="Chart 11"/>
          <xdr:cNvGraphicFramePr>
            <a:graphicFrameLocks/>
          </xdr:cNvGraphicFramePr>
        </xdr:nvGraphicFramePr>
        <xdr:xfrm>
          <a:off x="9430829" y="1315644"/>
          <a:ext cx="4698106" cy="713590"/>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56" name="Group 55"/>
          <xdr:cNvGrpSpPr/>
        </xdr:nvGrpSpPr>
        <xdr:grpSpPr>
          <a:xfrm>
            <a:off x="9228667" y="1322916"/>
            <a:ext cx="3692022" cy="179355"/>
            <a:chOff x="0" y="0"/>
            <a:chExt cx="3692022" cy="179355"/>
          </a:xfrm>
        </xdr:grpSpPr>
        <xdr:sp macro="" textlink="">
          <xdr:nvSpPr>
            <xdr:cNvPr id="58" name="TextBox 2"/>
            <xdr:cNvSpPr txBox="1"/>
          </xdr:nvSpPr>
          <xdr:spPr>
            <a:xfrm>
              <a:off x="3076565" y="0"/>
              <a:ext cx="615457" cy="179354"/>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900" b="1" i="0" u="none" strike="noStrike" kern="1200" baseline="0">
                  <a:solidFill>
                    <a:sysClr val="windowText" lastClr="000000"/>
                  </a:solidFill>
                  <a:latin typeface="+mn-lt"/>
                  <a:ea typeface="+mn-ea"/>
                  <a:cs typeface="+mn-cs"/>
                </a:rPr>
                <a:t>Severe</a:t>
              </a:r>
            </a:p>
          </xdr:txBody>
        </xdr:sp>
        <xdr:sp macro="" textlink="">
          <xdr:nvSpPr>
            <xdr:cNvPr id="59" name="TextBox 1"/>
            <xdr:cNvSpPr txBox="1"/>
          </xdr:nvSpPr>
          <xdr:spPr>
            <a:xfrm>
              <a:off x="0" y="18"/>
              <a:ext cx="615457" cy="179319"/>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900" b="1" i="0" u="none" strike="noStrike" kern="1200" baseline="0">
                  <a:solidFill>
                    <a:sysClr val="windowText" lastClr="000000"/>
                  </a:solidFill>
                  <a:latin typeface="+mn-lt"/>
                  <a:ea typeface="+mn-ea"/>
                  <a:cs typeface="+mn-cs"/>
                </a:rPr>
                <a:t>Normal</a:t>
              </a:r>
            </a:p>
          </xdr:txBody>
        </xdr:sp>
        <xdr:sp macro="" textlink="">
          <xdr:nvSpPr>
            <xdr:cNvPr id="60" name="TextBox 1"/>
            <xdr:cNvSpPr txBox="1"/>
          </xdr:nvSpPr>
          <xdr:spPr>
            <a:xfrm>
              <a:off x="1256334" y="53799"/>
              <a:ext cx="860329" cy="125556"/>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900" b="1" i="0" u="none" strike="noStrike" kern="1200" baseline="0">
                  <a:solidFill>
                    <a:sysClr val="windowText" lastClr="000000"/>
                  </a:solidFill>
                  <a:latin typeface="+mn-lt"/>
                  <a:ea typeface="+mn-ea"/>
                  <a:cs typeface="+mn-cs"/>
                </a:rPr>
                <a:t>Moderate</a:t>
              </a:r>
            </a:p>
          </xdr:txBody>
        </xdr:sp>
        <xdr:sp macro="" textlink="">
          <xdr:nvSpPr>
            <xdr:cNvPr id="61" name="TextBox 1"/>
            <xdr:cNvSpPr txBox="1"/>
          </xdr:nvSpPr>
          <xdr:spPr>
            <a:xfrm>
              <a:off x="628316" y="0"/>
              <a:ext cx="446368" cy="179354"/>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900" b="1" i="0" u="none" strike="noStrike" kern="1200" baseline="0">
                  <a:solidFill>
                    <a:sysClr val="windowText" lastClr="000000"/>
                  </a:solidFill>
                  <a:latin typeface="+mn-lt"/>
                  <a:ea typeface="+mn-ea"/>
                  <a:cs typeface="+mn-cs"/>
                </a:rPr>
                <a:t>Mild</a:t>
              </a:r>
            </a:p>
          </xdr:txBody>
        </xdr:sp>
      </xdr:grpSp>
    </xdr:grpSp>
    <xdr:clientData/>
  </xdr:twoCellAnchor>
  <xdr:twoCellAnchor>
    <xdr:from>
      <xdr:col>0</xdr:col>
      <xdr:colOff>89715</xdr:colOff>
      <xdr:row>0</xdr:row>
      <xdr:rowOff>6123</xdr:rowOff>
    </xdr:from>
    <xdr:to>
      <xdr:col>18</xdr:col>
      <xdr:colOff>547741</xdr:colOff>
      <xdr:row>1</xdr:row>
      <xdr:rowOff>387123</xdr:rowOff>
    </xdr:to>
    <xdr:grpSp>
      <xdr:nvGrpSpPr>
        <xdr:cNvPr id="19" name="Group 18"/>
        <xdr:cNvGrpSpPr/>
      </xdr:nvGrpSpPr>
      <xdr:grpSpPr>
        <a:xfrm>
          <a:off x="89715" y="6123"/>
          <a:ext cx="10947896" cy="801584"/>
          <a:chOff x="89715" y="6123"/>
          <a:chExt cx="10977859" cy="804333"/>
        </a:xfrm>
      </xdr:grpSpPr>
      <xdr:pic>
        <xdr:nvPicPr>
          <xdr:cNvPr id="5" name="Picture 4" descr="https://encrypted-tbn1.gstatic.com/images?q=tbn:ANd9GcRJBVqegdDpagp92n76yypK0nBdy668I5MG0AWevIsH91Z6Ywfy"/>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752" b="55789"/>
          <a:stretch/>
        </xdr:blipFill>
        <xdr:spPr bwMode="auto">
          <a:xfrm>
            <a:off x="89715" y="6123"/>
            <a:ext cx="2434015" cy="8043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xdr:cNvPicPr>
        </xdr:nvPicPr>
        <xdr:blipFill>
          <a:blip xmlns:r="http://schemas.openxmlformats.org/officeDocument/2006/relationships" r:embed="rId10"/>
          <a:stretch>
            <a:fillRect/>
          </a:stretch>
        </xdr:blipFill>
        <xdr:spPr>
          <a:xfrm>
            <a:off x="9395530" y="20410"/>
            <a:ext cx="1672044" cy="775758"/>
          </a:xfrm>
          <a:prstGeom prst="rect">
            <a:avLst/>
          </a:prstGeom>
        </xdr:spPr>
      </xdr:pic>
      <xdr:sp macro="" textlink="">
        <xdr:nvSpPr>
          <xdr:cNvPr id="18" name="TextBox 17"/>
          <xdr:cNvSpPr txBox="1"/>
        </xdr:nvSpPr>
        <xdr:spPr>
          <a:xfrm>
            <a:off x="2578255" y="27289"/>
            <a:ext cx="67627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chemeClr val="accent2"/>
                </a:solidFill>
                <a:latin typeface="Century Gothic" panose="020B0502020202020204" pitchFamily="34" charset="0"/>
              </a:rPr>
              <a:t>District Assessment Tool for Anemia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544286</xdr:colOff>
      <xdr:row>43</xdr:row>
      <xdr:rowOff>108857</xdr:rowOff>
    </xdr:from>
    <xdr:to>
      <xdr:col>17</xdr:col>
      <xdr:colOff>27214</xdr:colOff>
      <xdr:row>48</xdr:row>
      <xdr:rowOff>74082</xdr:rowOff>
    </xdr:to>
    <xdr:sp macro="" textlink="">
      <xdr:nvSpPr>
        <xdr:cNvPr id="55" name="Rectangle 54"/>
        <xdr:cNvSpPr/>
      </xdr:nvSpPr>
      <xdr:spPr>
        <a:xfrm>
          <a:off x="7709203" y="9951357"/>
          <a:ext cx="3462261" cy="917725"/>
        </a:xfrm>
        <a:prstGeom prst="rect">
          <a:avLst/>
        </a:prstGeom>
        <a:solidFill>
          <a:schemeClr val="accent6">
            <a:lumMod val="40000"/>
            <a:lumOff val="60000"/>
          </a:schemeClr>
        </a:solidFill>
        <a:ln w="19050"/>
      </xdr:spPr>
      <xdr:style>
        <a:lnRef idx="3">
          <a:schemeClr val="lt1"/>
        </a:lnRef>
        <a:fillRef idx="1">
          <a:schemeClr val="accent2"/>
        </a:fillRef>
        <a:effectRef idx="1">
          <a:schemeClr val="accent2"/>
        </a:effectRef>
        <a:fontRef idx="minor">
          <a:schemeClr val="lt1"/>
        </a:fontRef>
      </xdr:style>
      <xdr:txBody>
        <a:bodyPr vertOverflow="clip" horzOverflow="clip" lIns="0" tIns="0" rIns="0" bIns="0" rtlCol="0" anchor="ctr"/>
        <a:lstStyle/>
        <a:p>
          <a:pPr marL="91440"/>
          <a:r>
            <a:rPr lang="en-US" sz="900" b="0">
              <a:solidFill>
                <a:schemeClr val="accent5">
                  <a:lumMod val="50000"/>
                </a:schemeClr>
              </a:solidFill>
              <a:effectLst/>
              <a:latin typeface="+mn-lt"/>
              <a:ea typeface="+mn-ea"/>
              <a:cs typeface="+mn-cs"/>
            </a:rPr>
            <a:t>Shading</a:t>
          </a:r>
          <a:r>
            <a:rPr lang="en-US" sz="900" b="0" baseline="0">
              <a:solidFill>
                <a:schemeClr val="accent5">
                  <a:lumMod val="50000"/>
                </a:schemeClr>
              </a:solidFill>
              <a:effectLst/>
              <a:latin typeface="+mn-lt"/>
              <a:ea typeface="+mn-ea"/>
              <a:cs typeface="+mn-cs"/>
            </a:rPr>
            <a:t> indicates the degree to which each area is a barrier to the intervention listed at left.</a:t>
          </a:r>
        </a:p>
        <a:p>
          <a:pPr marL="91440"/>
          <a:r>
            <a:rPr lang="en-US" sz="900" b="0" baseline="0">
              <a:solidFill>
                <a:schemeClr val="accent5">
                  <a:lumMod val="50000"/>
                </a:schemeClr>
              </a:solidFill>
              <a:effectLst/>
              <a:latin typeface="Wingdings" panose="05000000000000000000" pitchFamily="2" charset="2"/>
              <a:ea typeface="+mn-ea"/>
              <a:cs typeface="+mn-cs"/>
            </a:rPr>
            <a:t>w</a:t>
          </a:r>
          <a:r>
            <a:rPr lang="en-US" sz="900" b="0" baseline="0">
              <a:solidFill>
                <a:schemeClr val="accent5">
                  <a:lumMod val="50000"/>
                </a:schemeClr>
              </a:solidFill>
              <a:effectLst/>
              <a:latin typeface="+mn-lt"/>
              <a:ea typeface="+mn-ea"/>
              <a:cs typeface="+mn-cs"/>
            </a:rPr>
            <a:t>No shading- not a barrier </a:t>
          </a:r>
        </a:p>
        <a:p>
          <a:pPr marL="91440"/>
          <a:r>
            <a:rPr lang="en-US" sz="900" b="0" baseline="0">
              <a:solidFill>
                <a:schemeClr val="accent5">
                  <a:lumMod val="50000"/>
                </a:schemeClr>
              </a:solidFill>
              <a:effectLst/>
              <a:latin typeface="Wingdings" panose="05000000000000000000" pitchFamily="2" charset="2"/>
              <a:ea typeface="+mn-ea"/>
              <a:cs typeface="+mn-cs"/>
            </a:rPr>
            <a:t>w</a:t>
          </a:r>
          <a:r>
            <a:rPr lang="en-US" sz="900" b="0" baseline="0">
              <a:solidFill>
                <a:schemeClr val="accent5">
                  <a:lumMod val="50000"/>
                </a:schemeClr>
              </a:solidFill>
              <a:effectLst/>
              <a:latin typeface="+mn-lt"/>
              <a:ea typeface="+mn-ea"/>
              <a:cs typeface="+mn-cs"/>
            </a:rPr>
            <a:t>Light shading- somewhat a barrier</a:t>
          </a:r>
        </a:p>
        <a:p>
          <a:pPr marL="91440"/>
          <a:r>
            <a:rPr lang="en-US" sz="900" b="0" baseline="0">
              <a:solidFill>
                <a:schemeClr val="accent5">
                  <a:lumMod val="50000"/>
                </a:schemeClr>
              </a:solidFill>
              <a:effectLst/>
              <a:latin typeface="Wingdings" panose="05000000000000000000" pitchFamily="2" charset="2"/>
              <a:ea typeface="+mn-ea"/>
              <a:cs typeface="+mn-cs"/>
            </a:rPr>
            <a:t>w</a:t>
          </a:r>
          <a:r>
            <a:rPr lang="en-US" sz="900" b="0" baseline="0">
              <a:solidFill>
                <a:schemeClr val="accent5">
                  <a:lumMod val="50000"/>
                </a:schemeClr>
              </a:solidFill>
              <a:effectLst/>
              <a:latin typeface="+mn-lt"/>
              <a:ea typeface="+mn-ea"/>
              <a:cs typeface="+mn-cs"/>
            </a:rPr>
            <a:t>Dark shading- very much a barrier</a:t>
          </a:r>
        </a:p>
        <a:p>
          <a:pPr marL="91440"/>
          <a:r>
            <a:rPr kumimoji="0" lang="en-US" sz="900" b="0" i="0" u="none" strike="noStrike" kern="0" cap="none" spc="0" normalizeH="0" baseline="0" noProof="0">
              <a:ln>
                <a:noFill/>
              </a:ln>
              <a:solidFill>
                <a:srgbClr val="7F7F7F">
                  <a:lumMod val="50000"/>
                </a:srgbClr>
              </a:solidFill>
              <a:effectLst/>
              <a:uLnTx/>
              <a:uFillTx/>
              <a:latin typeface="Wingdings" panose="05000000000000000000" pitchFamily="2" charset="2"/>
              <a:ea typeface="+mn-ea"/>
              <a:cs typeface="+mn-cs"/>
            </a:rPr>
            <a:t>w</a:t>
          </a:r>
          <a:r>
            <a:rPr kumimoji="0" lang="en-US" sz="900" b="0" i="0" u="none" strike="noStrike" kern="0" cap="none" spc="0" normalizeH="0" baseline="0" noProof="0">
              <a:ln>
                <a:noFill/>
              </a:ln>
              <a:solidFill>
                <a:srgbClr val="7F7F7F">
                  <a:lumMod val="50000"/>
                </a:srgbClr>
              </a:solidFill>
              <a:effectLst/>
              <a:uLnTx/>
              <a:uFillTx/>
              <a:latin typeface="+mn-lt"/>
              <a:ea typeface="+mn-ea"/>
              <a:cs typeface="+mn-cs"/>
            </a:rPr>
            <a:t>Patterned shading- not applicable</a:t>
          </a:r>
          <a:endParaRPr lang="en-US" sz="900" b="0" baseline="0">
            <a:solidFill>
              <a:schemeClr val="accent5">
                <a:lumMod val="50000"/>
              </a:schemeClr>
            </a:solidFill>
            <a:effectLst/>
            <a:latin typeface="+mn-lt"/>
            <a:ea typeface="+mn-ea"/>
            <a:cs typeface="+mn-cs"/>
          </a:endParaRPr>
        </a:p>
      </xdr:txBody>
    </xdr:sp>
    <xdr:clientData/>
  </xdr:twoCellAnchor>
  <xdr:twoCellAnchor>
    <xdr:from>
      <xdr:col>12</xdr:col>
      <xdr:colOff>571501</xdr:colOff>
      <xdr:row>14</xdr:row>
      <xdr:rowOff>228600</xdr:rowOff>
    </xdr:from>
    <xdr:to>
      <xdr:col>17</xdr:col>
      <xdr:colOff>12700</xdr:colOff>
      <xdr:row>16</xdr:row>
      <xdr:rowOff>117479</xdr:rowOff>
    </xdr:to>
    <xdr:grpSp>
      <xdr:nvGrpSpPr>
        <xdr:cNvPr id="10" name="Group 9"/>
        <xdr:cNvGrpSpPr/>
      </xdr:nvGrpSpPr>
      <xdr:grpSpPr>
        <a:xfrm>
          <a:off x="7708543" y="3260501"/>
          <a:ext cx="3412185" cy="385253"/>
          <a:chOff x="7715251" y="3130547"/>
          <a:chExt cx="3422649" cy="396882"/>
        </a:xfrm>
      </xdr:grpSpPr>
      <xdr:sp macro="" textlink="">
        <xdr:nvSpPr>
          <xdr:cNvPr id="9" name="TextBox 8"/>
          <xdr:cNvSpPr txBox="1"/>
        </xdr:nvSpPr>
        <xdr:spPr>
          <a:xfrm>
            <a:off x="7715251" y="3130547"/>
            <a:ext cx="866774" cy="39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US" sz="1000" b="0"/>
              <a:t>Commodity Availability</a:t>
            </a:r>
          </a:p>
        </xdr:txBody>
      </xdr:sp>
      <xdr:sp macro="" textlink="">
        <xdr:nvSpPr>
          <xdr:cNvPr id="63" name="TextBox 62"/>
          <xdr:cNvSpPr txBox="1"/>
        </xdr:nvSpPr>
        <xdr:spPr>
          <a:xfrm>
            <a:off x="8564035" y="3130547"/>
            <a:ext cx="869948" cy="39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en-US" sz="1000" b="0"/>
              <a:t>Funding</a:t>
            </a:r>
          </a:p>
        </xdr:txBody>
      </xdr:sp>
      <xdr:sp macro="" textlink="">
        <xdr:nvSpPr>
          <xdr:cNvPr id="64" name="TextBox 63"/>
          <xdr:cNvSpPr txBox="1"/>
        </xdr:nvSpPr>
        <xdr:spPr>
          <a:xfrm>
            <a:off x="9415992" y="3130547"/>
            <a:ext cx="903816" cy="39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US" sz="1000" b="0"/>
              <a:t>Provider</a:t>
            </a:r>
            <a:r>
              <a:rPr lang="en-US" sz="1000" b="0" baseline="0"/>
              <a:t> skills/training</a:t>
            </a:r>
            <a:endParaRPr lang="en-US" sz="1000" b="0"/>
          </a:p>
        </xdr:txBody>
      </xdr:sp>
      <xdr:sp macro="" textlink="">
        <xdr:nvSpPr>
          <xdr:cNvPr id="65" name="TextBox 64"/>
          <xdr:cNvSpPr txBox="1"/>
        </xdr:nvSpPr>
        <xdr:spPr>
          <a:xfrm>
            <a:off x="10267951" y="3130547"/>
            <a:ext cx="869949" cy="39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US" sz="1000" b="0"/>
              <a:t>Client </a:t>
            </a:r>
          </a:p>
          <a:p>
            <a:pPr algn="ctr"/>
            <a:r>
              <a:rPr lang="en-US" sz="1000" b="0"/>
              <a:t>demand</a:t>
            </a:r>
          </a:p>
        </xdr:txBody>
      </xdr:sp>
    </xdr:grpSp>
    <xdr:clientData/>
  </xdr:twoCellAnchor>
  <xdr:twoCellAnchor>
    <xdr:from>
      <xdr:col>12</xdr:col>
      <xdr:colOff>307975</xdr:colOff>
      <xdr:row>17</xdr:row>
      <xdr:rowOff>0</xdr:rowOff>
    </xdr:from>
    <xdr:to>
      <xdr:col>12</xdr:col>
      <xdr:colOff>314326</xdr:colOff>
      <xdr:row>43</xdr:row>
      <xdr:rowOff>15875</xdr:rowOff>
    </xdr:to>
    <xdr:cxnSp macro="">
      <xdr:nvCxnSpPr>
        <xdr:cNvPr id="29" name="Straight Connector 28"/>
        <xdr:cNvCxnSpPr/>
      </xdr:nvCxnSpPr>
      <xdr:spPr>
        <a:xfrm flipH="1">
          <a:off x="7451725" y="3457575"/>
          <a:ext cx="6351" cy="5959475"/>
        </a:xfrm>
        <a:prstGeom prst="line">
          <a:avLst/>
        </a:prstGeom>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13</xdr:col>
      <xdr:colOff>289759</xdr:colOff>
      <xdr:row>5</xdr:row>
      <xdr:rowOff>7405</xdr:rowOff>
    </xdr:from>
    <xdr:to>
      <xdr:col>15</xdr:col>
      <xdr:colOff>345282</xdr:colOff>
      <xdr:row>12</xdr:row>
      <xdr:rowOff>95250</xdr:rowOff>
    </xdr:to>
    <xdr:grpSp>
      <xdr:nvGrpSpPr>
        <xdr:cNvPr id="7" name="Group 6"/>
        <xdr:cNvGrpSpPr/>
      </xdr:nvGrpSpPr>
      <xdr:grpSpPr>
        <a:xfrm>
          <a:off x="8017083" y="946490"/>
          <a:ext cx="1745875" cy="1670873"/>
          <a:chOff x="7812385" y="854075"/>
          <a:chExt cx="1875627" cy="1675345"/>
        </a:xfrm>
      </xdr:grpSpPr>
      <xdr:sp macro="" textlink="">
        <xdr:nvSpPr>
          <xdr:cNvPr id="52" name="Rounded Rectangle 51"/>
          <xdr:cNvSpPr/>
        </xdr:nvSpPr>
        <xdr:spPr>
          <a:xfrm>
            <a:off x="7812385" y="872241"/>
            <a:ext cx="1784785" cy="1654683"/>
          </a:xfrm>
          <a:prstGeom prst="roundRect">
            <a:avLst/>
          </a:prstGeom>
          <a:solidFill>
            <a:schemeClr val="accent5"/>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53" name="TextBox 52"/>
          <xdr:cNvSpPr txBox="1"/>
        </xdr:nvSpPr>
        <xdr:spPr>
          <a:xfrm>
            <a:off x="7960593" y="854075"/>
            <a:ext cx="1359152" cy="574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Agriculture</a:t>
            </a:r>
            <a:r>
              <a:rPr lang="en-US" sz="1400" b="0" baseline="0">
                <a:solidFill>
                  <a:schemeClr val="bg1"/>
                </a:solidFill>
                <a:latin typeface="Century Gothic" panose="020B0502020202020204" pitchFamily="34" charset="0"/>
              </a:rPr>
              <a:t> </a:t>
            </a:r>
            <a:endParaRPr lang="en-US" sz="1400" b="0">
              <a:solidFill>
                <a:schemeClr val="bg1"/>
              </a:solidFill>
              <a:latin typeface="Century Gothic" panose="020B0502020202020204" pitchFamily="34" charset="0"/>
            </a:endParaRPr>
          </a:p>
        </xdr:txBody>
      </xdr:sp>
      <xdr:sp macro="" textlink="">
        <xdr:nvSpPr>
          <xdr:cNvPr id="54" name="TextBox 53"/>
          <xdr:cNvSpPr txBox="1"/>
        </xdr:nvSpPr>
        <xdr:spPr>
          <a:xfrm>
            <a:off x="7815157" y="1270003"/>
            <a:ext cx="1872855" cy="125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
            <a:r>
              <a:rPr lang="en-US" sz="1200">
                <a:solidFill>
                  <a:schemeClr val="bg1"/>
                </a:solidFill>
              </a:rPr>
              <a:t>• Increased household  	income</a:t>
            </a:r>
            <a:r>
              <a:rPr lang="en-US" sz="1200" baseline="0">
                <a:solidFill>
                  <a:schemeClr val="bg1"/>
                </a:solidFill>
              </a:rPr>
              <a:t> </a:t>
            </a:r>
          </a:p>
          <a:p>
            <a:pPr defTabSz="91440"/>
            <a:r>
              <a:rPr lang="en-US" sz="1200" baseline="0">
                <a:solidFill>
                  <a:schemeClr val="bg1"/>
                </a:solidFill>
              </a:rPr>
              <a:t>• Production of   micronutrient-rich and biofortified crops</a:t>
            </a:r>
          </a:p>
          <a:p>
            <a:r>
              <a:rPr lang="en-US" sz="1200" baseline="0">
                <a:solidFill>
                  <a:schemeClr val="bg1"/>
                </a:solidFill>
              </a:rPr>
              <a:t>• Home food production</a:t>
            </a:r>
            <a:endParaRPr lang="en-US" sz="1200">
              <a:solidFill>
                <a:schemeClr val="bg1"/>
              </a:solidFill>
            </a:endParaRPr>
          </a:p>
        </xdr:txBody>
      </xdr:sp>
    </xdr:grpSp>
    <xdr:clientData/>
  </xdr:twoCellAnchor>
  <xdr:twoCellAnchor editAs="absolute">
    <xdr:from>
      <xdr:col>10</xdr:col>
      <xdr:colOff>179171</xdr:colOff>
      <xdr:row>5</xdr:row>
      <xdr:rowOff>7405</xdr:rowOff>
    </xdr:from>
    <xdr:to>
      <xdr:col>13</xdr:col>
      <xdr:colOff>71729</xdr:colOff>
      <xdr:row>12</xdr:row>
      <xdr:rowOff>169329</xdr:rowOff>
    </xdr:to>
    <xdr:grpSp>
      <xdr:nvGrpSpPr>
        <xdr:cNvPr id="6" name="Group 5"/>
        <xdr:cNvGrpSpPr/>
      </xdr:nvGrpSpPr>
      <xdr:grpSpPr>
        <a:xfrm>
          <a:off x="6135650" y="946490"/>
          <a:ext cx="1663403" cy="1744952"/>
          <a:chOff x="5963848" y="854075"/>
          <a:chExt cx="1670558" cy="1749424"/>
        </a:xfrm>
      </xdr:grpSpPr>
      <xdr:sp macro="" textlink="">
        <xdr:nvSpPr>
          <xdr:cNvPr id="49" name="Rounded Rectangle 48"/>
          <xdr:cNvSpPr/>
        </xdr:nvSpPr>
        <xdr:spPr>
          <a:xfrm>
            <a:off x="5963848" y="872241"/>
            <a:ext cx="1670558" cy="1652105"/>
          </a:xfrm>
          <a:prstGeom prst="roundRect">
            <a:avLst/>
          </a:prstGeom>
          <a:solidFill>
            <a:schemeClr val="accent4"/>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51" name="TextBox 50"/>
          <xdr:cNvSpPr txBox="1"/>
        </xdr:nvSpPr>
        <xdr:spPr>
          <a:xfrm>
            <a:off x="5990663" y="1445070"/>
            <a:ext cx="1614318" cy="1158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
            <a:r>
              <a:rPr lang="en-US" sz="1200">
                <a:solidFill>
                  <a:schemeClr val="bg1"/>
                </a:solidFill>
              </a:rPr>
              <a:t>• Improved</a:t>
            </a:r>
            <a:r>
              <a:rPr lang="en-US" sz="1200" baseline="0">
                <a:solidFill>
                  <a:schemeClr val="bg1"/>
                </a:solidFill>
              </a:rPr>
              <a:t> latrines </a:t>
            </a:r>
          </a:p>
          <a:p>
            <a:pPr defTabSz="91440"/>
            <a:r>
              <a:rPr lang="en-US" sz="1200">
                <a:solidFill>
                  <a:schemeClr val="bg1"/>
                </a:solidFill>
              </a:rPr>
              <a:t>• Hygiene and 	Handwashing</a:t>
            </a:r>
          </a:p>
          <a:p>
            <a:pPr defTabSz="91440"/>
            <a:r>
              <a:rPr lang="en-US" sz="1200">
                <a:solidFill>
                  <a:schemeClr val="bg1"/>
                </a:solidFill>
              </a:rPr>
              <a:t>• Access</a:t>
            </a:r>
            <a:r>
              <a:rPr lang="en-US" sz="1200" baseline="0">
                <a:solidFill>
                  <a:schemeClr val="bg1"/>
                </a:solidFill>
              </a:rPr>
              <a:t> to clean 	water</a:t>
            </a:r>
          </a:p>
        </xdr:txBody>
      </xdr:sp>
      <xdr:sp macro="" textlink="">
        <xdr:nvSpPr>
          <xdr:cNvPr id="50" name="TextBox 49"/>
          <xdr:cNvSpPr txBox="1"/>
        </xdr:nvSpPr>
        <xdr:spPr>
          <a:xfrm>
            <a:off x="5992275" y="854075"/>
            <a:ext cx="1611095"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Water &amp;</a:t>
            </a:r>
            <a:r>
              <a:rPr lang="en-US" sz="1400" b="0" baseline="0">
                <a:solidFill>
                  <a:schemeClr val="bg1"/>
                </a:solidFill>
                <a:latin typeface="Century Gothic" panose="020B0502020202020204" pitchFamily="34" charset="0"/>
              </a:rPr>
              <a:t> Sanitation</a:t>
            </a:r>
            <a:endParaRPr lang="en-US" sz="1400" b="0">
              <a:solidFill>
                <a:schemeClr val="bg1"/>
              </a:solidFill>
              <a:latin typeface="Century Gothic" panose="020B0502020202020204" pitchFamily="34" charset="0"/>
            </a:endParaRPr>
          </a:p>
        </xdr:txBody>
      </xdr:sp>
    </xdr:grpSp>
    <xdr:clientData/>
  </xdr:twoCellAnchor>
  <xdr:twoCellAnchor editAs="absolute">
    <xdr:from>
      <xdr:col>7</xdr:col>
      <xdr:colOff>79380</xdr:colOff>
      <xdr:row>5</xdr:row>
      <xdr:rowOff>7405</xdr:rowOff>
    </xdr:from>
    <xdr:to>
      <xdr:col>9</xdr:col>
      <xdr:colOff>556454</xdr:colOff>
      <xdr:row>12</xdr:row>
      <xdr:rowOff>78909</xdr:rowOff>
    </xdr:to>
    <xdr:grpSp>
      <xdr:nvGrpSpPr>
        <xdr:cNvPr id="5" name="Group 4"/>
        <xdr:cNvGrpSpPr/>
      </xdr:nvGrpSpPr>
      <xdr:grpSpPr>
        <a:xfrm>
          <a:off x="4265014" y="946490"/>
          <a:ext cx="1657637" cy="1654532"/>
          <a:chOff x="4136285" y="854075"/>
          <a:chExt cx="1659762" cy="1659004"/>
        </a:xfrm>
      </xdr:grpSpPr>
      <xdr:sp macro="" textlink="">
        <xdr:nvSpPr>
          <xdr:cNvPr id="46" name="Rounded Rectangle 45"/>
          <xdr:cNvSpPr/>
        </xdr:nvSpPr>
        <xdr:spPr>
          <a:xfrm>
            <a:off x="4136285" y="872241"/>
            <a:ext cx="1651699" cy="1640838"/>
          </a:xfrm>
          <a:prstGeom prst="roundRect">
            <a:avLst/>
          </a:prstGeom>
          <a:solidFill>
            <a:schemeClr val="accent2"/>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47" name="TextBox 46"/>
          <xdr:cNvSpPr txBox="1"/>
        </xdr:nvSpPr>
        <xdr:spPr>
          <a:xfrm>
            <a:off x="4266852" y="854075"/>
            <a:ext cx="1389482"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Reproductive</a:t>
            </a:r>
            <a:r>
              <a:rPr lang="en-US" sz="1400" b="0" baseline="0">
                <a:solidFill>
                  <a:schemeClr val="bg1"/>
                </a:solidFill>
                <a:latin typeface="Century Gothic" panose="020B0502020202020204" pitchFamily="34" charset="0"/>
              </a:rPr>
              <a:t> Health</a:t>
            </a:r>
            <a:endParaRPr lang="en-US" sz="1400" b="0">
              <a:solidFill>
                <a:schemeClr val="bg1"/>
              </a:solidFill>
              <a:latin typeface="Century Gothic" panose="020B0502020202020204" pitchFamily="34" charset="0"/>
            </a:endParaRPr>
          </a:p>
        </xdr:txBody>
      </xdr:sp>
      <xdr:sp macro="" textlink="">
        <xdr:nvSpPr>
          <xdr:cNvPr id="48" name="TextBox 47"/>
          <xdr:cNvSpPr txBox="1"/>
        </xdr:nvSpPr>
        <xdr:spPr>
          <a:xfrm>
            <a:off x="4140790" y="1445070"/>
            <a:ext cx="1655257"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
            <a:r>
              <a:rPr lang="en-US" sz="1200">
                <a:solidFill>
                  <a:schemeClr val="bg1"/>
                </a:solidFill>
              </a:rPr>
              <a:t>• Family planning</a:t>
            </a:r>
            <a:endParaRPr lang="en-US" sz="1200" baseline="0">
              <a:solidFill>
                <a:schemeClr val="bg1"/>
              </a:solidFill>
            </a:endParaRPr>
          </a:p>
          <a:p>
            <a:pPr defTabSz="91440"/>
            <a:r>
              <a:rPr lang="en-US" sz="1200">
                <a:solidFill>
                  <a:schemeClr val="bg1"/>
                </a:solidFill>
              </a:rPr>
              <a:t>• Delayed</a:t>
            </a:r>
            <a:r>
              <a:rPr lang="en-US" sz="1200" baseline="0">
                <a:solidFill>
                  <a:schemeClr val="bg1"/>
                </a:solidFill>
              </a:rPr>
              <a:t> cord 	clamping</a:t>
            </a:r>
          </a:p>
        </xdr:txBody>
      </xdr:sp>
    </xdr:grpSp>
    <xdr:clientData/>
  </xdr:twoCellAnchor>
  <xdr:twoCellAnchor editAs="absolute">
    <xdr:from>
      <xdr:col>3</xdr:col>
      <xdr:colOff>564105</xdr:colOff>
      <xdr:row>5</xdr:row>
      <xdr:rowOff>7405</xdr:rowOff>
    </xdr:from>
    <xdr:to>
      <xdr:col>6</xdr:col>
      <xdr:colOff>456664</xdr:colOff>
      <xdr:row>12</xdr:row>
      <xdr:rowOff>153454</xdr:rowOff>
    </xdr:to>
    <xdr:grpSp>
      <xdr:nvGrpSpPr>
        <xdr:cNvPr id="3" name="Group 2"/>
        <xdr:cNvGrpSpPr/>
      </xdr:nvGrpSpPr>
      <xdr:grpSpPr>
        <a:xfrm>
          <a:off x="2388612" y="946490"/>
          <a:ext cx="1663404" cy="1729077"/>
          <a:chOff x="2289863" y="854075"/>
          <a:chExt cx="1670558" cy="1733549"/>
        </a:xfrm>
      </xdr:grpSpPr>
      <xdr:sp macro="" textlink="">
        <xdr:nvSpPr>
          <xdr:cNvPr id="43" name="Rounded Rectangle 42"/>
          <xdr:cNvSpPr/>
        </xdr:nvSpPr>
        <xdr:spPr>
          <a:xfrm>
            <a:off x="2289863" y="872241"/>
            <a:ext cx="1670558" cy="1640559"/>
          </a:xfrm>
          <a:prstGeom prst="roundRect">
            <a:avLst/>
          </a:prstGeom>
          <a:solidFill>
            <a:schemeClr val="accent3"/>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44" name="TextBox 43"/>
          <xdr:cNvSpPr txBox="1"/>
        </xdr:nvSpPr>
        <xdr:spPr>
          <a:xfrm>
            <a:off x="2361665" y="854075"/>
            <a:ext cx="1521978"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Disease Control</a:t>
            </a:r>
          </a:p>
        </xdr:txBody>
      </xdr:sp>
      <xdr:sp macro="" textlink="">
        <xdr:nvSpPr>
          <xdr:cNvPr id="45" name="TextBox 44"/>
          <xdr:cNvSpPr txBox="1"/>
        </xdr:nvSpPr>
        <xdr:spPr>
          <a:xfrm>
            <a:off x="2293300" y="1445070"/>
            <a:ext cx="1658709" cy="1142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914400" defTabSz="91440">
              <a:spcBef>
                <a:spcPts val="0"/>
              </a:spcBef>
            </a:pPr>
            <a:r>
              <a:rPr lang="en-US" sz="1200">
                <a:solidFill>
                  <a:schemeClr val="bg1"/>
                </a:solidFill>
              </a:rPr>
              <a:t>• Malaria</a:t>
            </a:r>
            <a:r>
              <a:rPr lang="en-US" sz="1200" baseline="0">
                <a:solidFill>
                  <a:schemeClr val="bg1"/>
                </a:solidFill>
              </a:rPr>
              <a:t> prevention &amp; 	treatment</a:t>
            </a:r>
          </a:p>
          <a:p>
            <a:pPr defTabSz="91440"/>
            <a:r>
              <a:rPr lang="en-US" sz="1200">
                <a:solidFill>
                  <a:schemeClr val="bg1"/>
                </a:solidFill>
              </a:rPr>
              <a:t>• </a:t>
            </a:r>
            <a:r>
              <a:rPr lang="en-US" sz="1050">
                <a:solidFill>
                  <a:schemeClr val="bg1"/>
                </a:solidFill>
              </a:rPr>
              <a:t>Deworming</a:t>
            </a:r>
            <a:r>
              <a:rPr lang="en-US" sz="1200" baseline="0">
                <a:solidFill>
                  <a:schemeClr val="bg1"/>
                </a:solidFill>
              </a:rPr>
              <a:t> for	pregnant women &amp; 	children </a:t>
            </a:r>
          </a:p>
        </xdr:txBody>
      </xdr:sp>
    </xdr:grpSp>
    <xdr:clientData/>
  </xdr:twoCellAnchor>
  <xdr:twoCellAnchor editAs="absolute">
    <xdr:from>
      <xdr:col>0</xdr:col>
      <xdr:colOff>422275</xdr:colOff>
      <xdr:row>5</xdr:row>
      <xdr:rowOff>7405</xdr:rowOff>
    </xdr:from>
    <xdr:to>
      <xdr:col>3</xdr:col>
      <xdr:colOff>346076</xdr:colOff>
      <xdr:row>12</xdr:row>
      <xdr:rowOff>169329</xdr:rowOff>
    </xdr:to>
    <xdr:grpSp>
      <xdr:nvGrpSpPr>
        <xdr:cNvPr id="2" name="Group 1"/>
        <xdr:cNvGrpSpPr/>
      </xdr:nvGrpSpPr>
      <xdr:grpSpPr>
        <a:xfrm>
          <a:off x="422275" y="946490"/>
          <a:ext cx="1748308" cy="1744952"/>
          <a:chOff x="447674" y="854075"/>
          <a:chExt cx="1754718" cy="1749424"/>
        </a:xfrm>
      </xdr:grpSpPr>
      <xdr:sp macro="" textlink="">
        <xdr:nvSpPr>
          <xdr:cNvPr id="40" name="Rounded Rectangle 39"/>
          <xdr:cNvSpPr/>
        </xdr:nvSpPr>
        <xdr:spPr>
          <a:xfrm>
            <a:off x="447674" y="872241"/>
            <a:ext cx="1666325" cy="1655418"/>
          </a:xfrm>
          <a:prstGeom prst="roundRect">
            <a:avLst/>
          </a:prstGeom>
          <a:solidFill>
            <a:schemeClr val="accent1">
              <a:lumMod val="7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p>
        </xdr:txBody>
      </xdr:sp>
      <xdr:sp macro="" textlink="">
        <xdr:nvSpPr>
          <xdr:cNvPr id="41" name="TextBox 40"/>
          <xdr:cNvSpPr txBox="1"/>
        </xdr:nvSpPr>
        <xdr:spPr>
          <a:xfrm>
            <a:off x="499997" y="854075"/>
            <a:ext cx="1561678"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Nutrition </a:t>
            </a:r>
          </a:p>
        </xdr:txBody>
      </xdr:sp>
      <xdr:sp macro="" textlink="">
        <xdr:nvSpPr>
          <xdr:cNvPr id="42" name="TextBox 41"/>
          <xdr:cNvSpPr txBox="1"/>
        </xdr:nvSpPr>
        <xdr:spPr>
          <a:xfrm>
            <a:off x="477622" y="1445070"/>
            <a:ext cx="1724770" cy="1158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pPr indent="0" algn="l" defTabSz="91440"/>
            <a:r>
              <a:rPr lang="en-US" sz="1200">
                <a:solidFill>
                  <a:schemeClr val="bg1"/>
                </a:solidFill>
              </a:rPr>
              <a:t>• Breastfeeding</a:t>
            </a:r>
            <a:r>
              <a:rPr lang="en-US" sz="1200" baseline="0">
                <a:solidFill>
                  <a:schemeClr val="bg1"/>
                </a:solidFill>
              </a:rPr>
              <a:t> 	&amp; complimentary feeding </a:t>
            </a:r>
          </a:p>
          <a:p>
            <a:pPr indent="0" algn="l" defTabSz="91440"/>
            <a:r>
              <a:rPr lang="en-US" sz="1200">
                <a:solidFill>
                  <a:schemeClr val="bg1"/>
                </a:solidFill>
              </a:rPr>
              <a:t>• </a:t>
            </a:r>
            <a:r>
              <a:rPr lang="en-US" sz="1200" baseline="0">
                <a:solidFill>
                  <a:schemeClr val="bg1"/>
                </a:solidFill>
              </a:rPr>
              <a:t>Micronutrient	supplementation </a:t>
            </a:r>
          </a:p>
          <a:p>
            <a:endParaRPr lang="en-US" sz="1400"/>
          </a:p>
        </xdr:txBody>
      </xdr:sp>
    </xdr:grpSp>
    <xdr:clientData/>
  </xdr:twoCellAnchor>
  <xdr:twoCellAnchor editAs="absolute">
    <xdr:from>
      <xdr:col>15</xdr:col>
      <xdr:colOff>527068</xdr:colOff>
      <xdr:row>5</xdr:row>
      <xdr:rowOff>7405</xdr:rowOff>
    </xdr:from>
    <xdr:to>
      <xdr:col>17</xdr:col>
      <xdr:colOff>506722</xdr:colOff>
      <xdr:row>12</xdr:row>
      <xdr:rowOff>92754</xdr:rowOff>
    </xdr:to>
    <xdr:grpSp>
      <xdr:nvGrpSpPr>
        <xdr:cNvPr id="8" name="Group 7"/>
        <xdr:cNvGrpSpPr/>
      </xdr:nvGrpSpPr>
      <xdr:grpSpPr>
        <a:xfrm>
          <a:off x="9944744" y="946490"/>
          <a:ext cx="1670006" cy="1668377"/>
          <a:chOff x="9649887" y="854075"/>
          <a:chExt cx="1699797" cy="1672849"/>
        </a:xfrm>
      </xdr:grpSpPr>
      <xdr:sp macro="" textlink="">
        <xdr:nvSpPr>
          <xdr:cNvPr id="56" name="Rounded Rectangle 55"/>
          <xdr:cNvSpPr/>
        </xdr:nvSpPr>
        <xdr:spPr>
          <a:xfrm>
            <a:off x="9658807" y="872241"/>
            <a:ext cx="1690877" cy="1654683"/>
          </a:xfrm>
          <a:prstGeom prst="roundRect">
            <a:avLst/>
          </a:prstGeom>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400"/>
          </a:p>
        </xdr:txBody>
      </xdr:sp>
      <xdr:sp macro="" textlink="">
        <xdr:nvSpPr>
          <xdr:cNvPr id="57" name="TextBox 56"/>
          <xdr:cNvSpPr txBox="1"/>
        </xdr:nvSpPr>
        <xdr:spPr>
          <a:xfrm>
            <a:off x="9702941" y="854075"/>
            <a:ext cx="1559097"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0">
                <a:solidFill>
                  <a:schemeClr val="bg1"/>
                </a:solidFill>
                <a:latin typeface="Century Gothic" panose="020B0502020202020204" pitchFamily="34" charset="0"/>
              </a:rPr>
              <a:t>Education</a:t>
            </a:r>
          </a:p>
        </xdr:txBody>
      </xdr:sp>
      <xdr:sp macro="" textlink="">
        <xdr:nvSpPr>
          <xdr:cNvPr id="58" name="TextBox 57"/>
          <xdr:cNvSpPr txBox="1"/>
        </xdr:nvSpPr>
        <xdr:spPr>
          <a:xfrm>
            <a:off x="9649887" y="1445070"/>
            <a:ext cx="1679575"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
            <a:r>
              <a:rPr lang="en-US" sz="1200">
                <a:solidFill>
                  <a:schemeClr val="bg1"/>
                </a:solidFill>
              </a:rPr>
              <a:t>• Deworming</a:t>
            </a:r>
            <a:r>
              <a:rPr lang="en-US" sz="1200" baseline="0">
                <a:solidFill>
                  <a:schemeClr val="bg1"/>
                </a:solidFill>
              </a:rPr>
              <a:t> in 		 	schools</a:t>
            </a:r>
          </a:p>
          <a:p>
            <a:pPr defTabSz="91440"/>
            <a:r>
              <a:rPr lang="en-US" sz="1200">
                <a:solidFill>
                  <a:schemeClr val="bg1"/>
                </a:solidFill>
              </a:rPr>
              <a:t>• Hygiene education</a:t>
            </a:r>
            <a:endParaRPr lang="en-US" sz="1200" baseline="0">
              <a:solidFill>
                <a:schemeClr val="bg1"/>
              </a:solidFill>
            </a:endParaRPr>
          </a:p>
        </xdr:txBody>
      </xdr:sp>
    </xdr:grpSp>
    <xdr:clientData/>
  </xdr:twoCellAnchor>
  <xdr:twoCellAnchor>
    <xdr:from>
      <xdr:col>1</xdr:col>
      <xdr:colOff>481011</xdr:colOff>
      <xdr:row>24</xdr:row>
      <xdr:rowOff>19050</xdr:rowOff>
    </xdr:from>
    <xdr:to>
      <xdr:col>2</xdr:col>
      <xdr:colOff>290512</xdr:colOff>
      <xdr:row>27</xdr:row>
      <xdr:rowOff>9525</xdr:rowOff>
    </xdr:to>
    <xdr:sp macro="" textlink="">
      <xdr:nvSpPr>
        <xdr:cNvPr id="4" name="Left Brace 3"/>
        <xdr:cNvSpPr/>
      </xdr:nvSpPr>
      <xdr:spPr>
        <a:xfrm>
          <a:off x="1071561" y="5372100"/>
          <a:ext cx="485776" cy="676275"/>
        </a:xfrm>
        <a:prstGeom prst="leftBrace">
          <a:avLst/>
        </a:prstGeom>
        <a:ln w="19050"/>
      </xdr:spPr>
      <xdr:style>
        <a:lnRef idx="1">
          <a:schemeClr val="accent3"/>
        </a:lnRef>
        <a:fillRef idx="0">
          <a:schemeClr val="accent3"/>
        </a:fillRef>
        <a:effectRef idx="0">
          <a:schemeClr val="accent3"/>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485774</xdr:colOff>
      <xdr:row>21</xdr:row>
      <xdr:rowOff>0</xdr:rowOff>
    </xdr:from>
    <xdr:to>
      <xdr:col>2</xdr:col>
      <xdr:colOff>285749</xdr:colOff>
      <xdr:row>23</xdr:row>
      <xdr:rowOff>0</xdr:rowOff>
    </xdr:to>
    <xdr:sp macro="" textlink="">
      <xdr:nvSpPr>
        <xdr:cNvPr id="60" name="Left Brace 59"/>
        <xdr:cNvSpPr/>
      </xdr:nvSpPr>
      <xdr:spPr>
        <a:xfrm>
          <a:off x="1081087" y="4655344"/>
          <a:ext cx="478631" cy="452437"/>
        </a:xfrm>
        <a:prstGeom prst="lef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457199</xdr:colOff>
      <xdr:row>30</xdr:row>
      <xdr:rowOff>28575</xdr:rowOff>
    </xdr:from>
    <xdr:to>
      <xdr:col>2</xdr:col>
      <xdr:colOff>314324</xdr:colOff>
      <xdr:row>33</xdr:row>
      <xdr:rowOff>219075</xdr:rowOff>
    </xdr:to>
    <xdr:sp macro="" textlink="">
      <xdr:nvSpPr>
        <xdr:cNvPr id="61" name="Left Brace 60"/>
        <xdr:cNvSpPr/>
      </xdr:nvSpPr>
      <xdr:spPr>
        <a:xfrm>
          <a:off x="1047749" y="7439025"/>
          <a:ext cx="533400" cy="876300"/>
        </a:xfrm>
        <a:prstGeom prst="leftBrace">
          <a:avLst/>
        </a:prstGeom>
        <a:ln w="19050"/>
      </xdr:spPr>
      <xdr:style>
        <a:lnRef idx="1">
          <a:schemeClr val="accent4"/>
        </a:lnRef>
        <a:fillRef idx="0">
          <a:schemeClr val="accent4"/>
        </a:fillRef>
        <a:effectRef idx="0">
          <a:schemeClr val="accent4"/>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485773</xdr:colOff>
      <xdr:row>38</xdr:row>
      <xdr:rowOff>9526</xdr:rowOff>
    </xdr:from>
    <xdr:to>
      <xdr:col>2</xdr:col>
      <xdr:colOff>295275</xdr:colOff>
      <xdr:row>40</xdr:row>
      <xdr:rowOff>0</xdr:rowOff>
    </xdr:to>
    <xdr:sp macro="" textlink="">
      <xdr:nvSpPr>
        <xdr:cNvPr id="62" name="Left Brace 61"/>
        <xdr:cNvSpPr/>
      </xdr:nvSpPr>
      <xdr:spPr>
        <a:xfrm>
          <a:off x="1081086" y="8510589"/>
          <a:ext cx="488158" cy="442911"/>
        </a:xfrm>
        <a:prstGeom prst="leftBrace">
          <a:avLst/>
        </a:prstGeom>
        <a:ln w="19050"/>
      </xdr:spPr>
      <xdr:style>
        <a:lnRef idx="1">
          <a:schemeClr val="accent5"/>
        </a:lnRef>
        <a:fillRef idx="0">
          <a:schemeClr val="accent5"/>
        </a:fillRef>
        <a:effectRef idx="0">
          <a:schemeClr val="accent5"/>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422275</xdr:colOff>
      <xdr:row>0</xdr:row>
      <xdr:rowOff>10583</xdr:rowOff>
    </xdr:from>
    <xdr:to>
      <xdr:col>17</xdr:col>
      <xdr:colOff>506722</xdr:colOff>
      <xdr:row>4</xdr:row>
      <xdr:rowOff>45219</xdr:rowOff>
    </xdr:to>
    <xdr:grpSp>
      <xdr:nvGrpSpPr>
        <xdr:cNvPr id="11" name="Group 10"/>
        <xdr:cNvGrpSpPr/>
      </xdr:nvGrpSpPr>
      <xdr:grpSpPr>
        <a:xfrm>
          <a:off x="422275" y="10583"/>
          <a:ext cx="11192475" cy="785904"/>
          <a:chOff x="422275" y="10583"/>
          <a:chExt cx="11252510" cy="796636"/>
        </a:xfrm>
      </xdr:grpSpPr>
      <xdr:pic>
        <xdr:nvPicPr>
          <xdr:cNvPr id="28" name="Picture 27" descr="https://encrypted-tbn1.gstatic.com/images?q=tbn:ANd9GcRJBVqegdDpagp92n76yypK0nBdy668I5MG0AWevIsH91Z6Ywfy"/>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52" b="55789"/>
          <a:stretch/>
        </xdr:blipFill>
        <xdr:spPr bwMode="auto">
          <a:xfrm>
            <a:off x="422275" y="10583"/>
            <a:ext cx="2383848" cy="79663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Picture 32"/>
          <xdr:cNvPicPr>
            <a:picLocks noChangeAspect="1"/>
          </xdr:cNvPicPr>
        </xdr:nvPicPr>
        <xdr:blipFill>
          <a:blip xmlns:r="http://schemas.openxmlformats.org/officeDocument/2006/relationships" r:embed="rId2"/>
          <a:stretch>
            <a:fillRect/>
          </a:stretch>
        </xdr:blipFill>
        <xdr:spPr>
          <a:xfrm>
            <a:off x="10039253" y="24871"/>
            <a:ext cx="1635532" cy="768061"/>
          </a:xfrm>
          <a:prstGeom prst="rect">
            <a:avLst/>
          </a:prstGeom>
        </xdr:spPr>
      </xdr:pic>
      <xdr:sp macro="" textlink="">
        <xdr:nvSpPr>
          <xdr:cNvPr id="59" name="TextBox 58"/>
          <xdr:cNvSpPr txBox="1"/>
        </xdr:nvSpPr>
        <xdr:spPr>
          <a:xfrm>
            <a:off x="3041313" y="27901"/>
            <a:ext cx="67627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chemeClr val="accent2"/>
                </a:solidFill>
                <a:latin typeface="Century Gothic" panose="020B0502020202020204" pitchFamily="34" charset="0"/>
              </a:rPr>
              <a:t>District Assessment Tool for Anemia</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3</xdr:row>
      <xdr:rowOff>171450</xdr:rowOff>
    </xdr:from>
    <xdr:to>
      <xdr:col>3</xdr:col>
      <xdr:colOff>28575</xdr:colOff>
      <xdr:row>9</xdr:row>
      <xdr:rowOff>228600</xdr:rowOff>
    </xdr:to>
    <xdr:grpSp>
      <xdr:nvGrpSpPr>
        <xdr:cNvPr id="7" name="Group 6"/>
        <xdr:cNvGrpSpPr/>
      </xdr:nvGrpSpPr>
      <xdr:grpSpPr>
        <a:xfrm>
          <a:off x="95250" y="742950"/>
          <a:ext cx="5191125" cy="1200150"/>
          <a:chOff x="95250" y="552450"/>
          <a:chExt cx="6000750" cy="1114425"/>
        </a:xfrm>
      </xdr:grpSpPr>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00075"/>
            <a:ext cx="5953125" cy="8001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Oval 5"/>
          <xdr:cNvSpPr/>
        </xdr:nvSpPr>
        <xdr:spPr>
          <a:xfrm>
            <a:off x="4819650" y="552450"/>
            <a:ext cx="1276350" cy="1114425"/>
          </a:xfrm>
          <a:prstGeom prst="ellipse">
            <a:avLst/>
          </a:prstGeom>
          <a:noFill/>
          <a:ln>
            <a:solidFill>
              <a:srgbClr val="E22D2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123826</xdr:colOff>
      <xdr:row>10</xdr:row>
      <xdr:rowOff>95250</xdr:rowOff>
    </xdr:from>
    <xdr:to>
      <xdr:col>1</xdr:col>
      <xdr:colOff>131654</xdr:colOff>
      <xdr:row>29</xdr:row>
      <xdr:rowOff>37575</xdr:rowOff>
    </xdr:to>
    <xdr:grpSp>
      <xdr:nvGrpSpPr>
        <xdr:cNvPr id="9" name="Group 8"/>
        <xdr:cNvGrpSpPr/>
      </xdr:nvGrpSpPr>
      <xdr:grpSpPr>
        <a:xfrm>
          <a:off x="123826" y="2571750"/>
          <a:ext cx="4046428" cy="3561825"/>
          <a:chOff x="123826" y="2381250"/>
          <a:chExt cx="4046428" cy="3561825"/>
        </a:xfrm>
      </xdr:grpSpPr>
      <xdr:pic>
        <xdr:nvPicPr>
          <xdr:cNvPr id="5" name="Picture 4"/>
          <xdr:cNvPicPr>
            <a:picLocks noChangeAspect="1"/>
          </xdr:cNvPicPr>
        </xdr:nvPicPr>
        <xdr:blipFill>
          <a:blip xmlns:r="http://schemas.openxmlformats.org/officeDocument/2006/relationships" r:embed="rId2"/>
          <a:stretch>
            <a:fillRect/>
          </a:stretch>
        </xdr:blipFill>
        <xdr:spPr>
          <a:xfrm>
            <a:off x="123826" y="2381250"/>
            <a:ext cx="4046428" cy="3561825"/>
          </a:xfrm>
          <a:prstGeom prst="rect">
            <a:avLst/>
          </a:prstGeom>
        </xdr:spPr>
      </xdr:pic>
      <xdr:sp macro="" textlink="">
        <xdr:nvSpPr>
          <xdr:cNvPr id="8" name="Octagon 7"/>
          <xdr:cNvSpPr/>
        </xdr:nvSpPr>
        <xdr:spPr>
          <a:xfrm>
            <a:off x="1714500" y="2495550"/>
            <a:ext cx="447675" cy="466725"/>
          </a:xfrm>
          <a:prstGeom prst="octagon">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1</a:t>
            </a:r>
            <a:endParaRPr lang="en-US" sz="1100" b="1"/>
          </a:p>
        </xdr:txBody>
      </xdr:sp>
      <xdr:sp macro="" textlink="">
        <xdr:nvSpPr>
          <xdr:cNvPr id="10" name="Octagon 9"/>
          <xdr:cNvSpPr/>
        </xdr:nvSpPr>
        <xdr:spPr>
          <a:xfrm>
            <a:off x="3533776" y="3600450"/>
            <a:ext cx="447675" cy="466725"/>
          </a:xfrm>
          <a:prstGeom prst="octagon">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2</a:t>
            </a:r>
            <a:endParaRPr lang="en-US" sz="1100" b="1"/>
          </a:p>
        </xdr:txBody>
      </xdr:sp>
      <xdr:sp macro="" textlink="">
        <xdr:nvSpPr>
          <xdr:cNvPr id="11" name="Octagon 10"/>
          <xdr:cNvSpPr/>
        </xdr:nvSpPr>
        <xdr:spPr>
          <a:xfrm>
            <a:off x="3429001" y="2857500"/>
            <a:ext cx="447675" cy="466725"/>
          </a:xfrm>
          <a:prstGeom prst="octagon">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3</a:t>
            </a:r>
            <a:endParaRPr lang="en-US" sz="1100" b="1"/>
          </a:p>
        </xdr:txBody>
      </xdr:sp>
      <xdr:sp macro="" textlink="">
        <xdr:nvSpPr>
          <xdr:cNvPr id="12" name="Octagon 11"/>
          <xdr:cNvSpPr/>
        </xdr:nvSpPr>
        <xdr:spPr>
          <a:xfrm>
            <a:off x="2343151" y="5419725"/>
            <a:ext cx="447675" cy="466725"/>
          </a:xfrm>
          <a:prstGeom prst="octagon">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t>4</a:t>
            </a:r>
            <a:endParaRPr lang="en-US" sz="1100" b="1"/>
          </a:p>
        </xdr:txBody>
      </xdr:sp>
    </xdr:grpSp>
    <xdr:clientData/>
  </xdr:twoCellAnchor>
</xdr:wsDr>
</file>

<file path=xl/theme/theme1.xml><?xml version="1.0" encoding="utf-8"?>
<a:theme xmlns:a="http://schemas.openxmlformats.org/drawingml/2006/main" name="Office Theme">
  <a:themeElements>
    <a:clrScheme name="SPRING colors">
      <a:dk1>
        <a:sysClr val="windowText" lastClr="000000"/>
      </a:dk1>
      <a:lt1>
        <a:sysClr val="window" lastClr="FFFFFF"/>
      </a:lt1>
      <a:dk2>
        <a:srgbClr val="1F497D"/>
      </a:dk2>
      <a:lt2>
        <a:srgbClr val="EEECE1"/>
      </a:lt2>
      <a:accent1>
        <a:srgbClr val="472D2D"/>
      </a:accent1>
      <a:accent2>
        <a:srgbClr val="99993E"/>
      </a:accent2>
      <a:accent3>
        <a:srgbClr val="E28432"/>
      </a:accent3>
      <a:accent4>
        <a:srgbClr val="4297B4"/>
      </a:accent4>
      <a:accent5>
        <a:srgbClr val="7F7F7F"/>
      </a:accent5>
      <a:accent6>
        <a:srgbClr val="BFBFB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
  <sheetViews>
    <sheetView showGridLines="0" showRowColHeaders="0" tabSelected="1" zoomScaleNormal="100" zoomScaleSheetLayoutView="115" workbookViewId="0">
      <selection activeCell="Z18" sqref="Z18"/>
    </sheetView>
  </sheetViews>
  <sheetFormatPr defaultColWidth="8.85546875" defaultRowHeight="15" x14ac:dyDescent="0.25"/>
  <cols>
    <col min="1" max="1" width="21.28515625" customWidth="1"/>
    <col min="8" max="8" width="8.85546875" customWidth="1"/>
  </cols>
  <sheetData>
    <row r="2" spans="1:18" x14ac:dyDescent="0.25">
      <c r="A2" s="25"/>
      <c r="B2" s="1"/>
      <c r="C2" s="1"/>
      <c r="D2" s="1"/>
      <c r="E2" s="1"/>
      <c r="F2" s="1"/>
      <c r="G2" s="1"/>
      <c r="H2" s="1"/>
      <c r="I2" s="1"/>
      <c r="J2" s="1"/>
      <c r="K2" s="1"/>
      <c r="L2" s="1"/>
      <c r="M2" s="1"/>
      <c r="N2" s="1"/>
      <c r="O2" s="1"/>
      <c r="P2" s="1"/>
      <c r="Q2" s="1"/>
      <c r="R2" s="1"/>
    </row>
    <row r="3" spans="1:18" x14ac:dyDescent="0.25">
      <c r="A3" s="26"/>
      <c r="B3" s="1"/>
      <c r="C3" s="1"/>
      <c r="D3" s="1"/>
      <c r="E3" s="1"/>
      <c r="F3" s="1"/>
      <c r="G3" s="1"/>
      <c r="H3" s="1"/>
      <c r="I3" s="1"/>
      <c r="J3" s="1"/>
      <c r="K3" s="1"/>
      <c r="L3" s="1"/>
      <c r="M3" s="1"/>
      <c r="N3" s="1"/>
      <c r="O3" s="1"/>
      <c r="P3" s="1"/>
      <c r="Q3" s="1"/>
      <c r="R3" s="1"/>
    </row>
    <row r="4" spans="1:18" x14ac:dyDescent="0.25">
      <c r="A4" s="25"/>
      <c r="B4" s="1"/>
      <c r="C4" s="1"/>
      <c r="D4" s="1"/>
      <c r="E4" s="1"/>
      <c r="F4" s="1"/>
      <c r="G4" s="1"/>
      <c r="H4" s="1"/>
      <c r="I4" s="1"/>
      <c r="J4" s="1"/>
      <c r="K4" s="1"/>
      <c r="L4" s="1"/>
      <c r="M4" s="1"/>
      <c r="N4" s="1"/>
      <c r="O4" s="1"/>
      <c r="P4" s="1"/>
      <c r="Q4" s="1"/>
      <c r="R4" s="1"/>
    </row>
    <row r="5" spans="1:18" ht="42.75" customHeight="1" x14ac:dyDescent="0.25">
      <c r="A5" s="376"/>
      <c r="B5" s="376"/>
      <c r="C5" s="376"/>
      <c r="D5" s="376"/>
      <c r="E5" s="376"/>
      <c r="F5" s="376"/>
      <c r="G5" s="376"/>
      <c r="H5" s="376"/>
      <c r="I5" s="376"/>
      <c r="J5" s="376"/>
      <c r="K5" s="376"/>
      <c r="L5" s="376"/>
      <c r="M5" s="376"/>
      <c r="N5" s="376"/>
      <c r="O5" s="376"/>
      <c r="P5" s="376"/>
      <c r="Q5" s="376"/>
      <c r="R5" s="376"/>
    </row>
    <row r="6" spans="1:18" x14ac:dyDescent="0.25">
      <c r="A6" s="25"/>
      <c r="B6" s="1"/>
      <c r="C6" s="1"/>
      <c r="D6" s="1"/>
      <c r="E6" s="1"/>
      <c r="F6" s="1"/>
      <c r="G6" s="1"/>
      <c r="H6" s="1"/>
      <c r="I6" s="1"/>
      <c r="J6" s="1"/>
      <c r="K6" s="1"/>
      <c r="L6" s="1"/>
      <c r="M6" s="1"/>
      <c r="N6" s="1"/>
      <c r="O6" s="1"/>
      <c r="P6" s="1"/>
      <c r="Q6" s="1"/>
      <c r="R6" s="1"/>
    </row>
    <row r="7" spans="1:18" x14ac:dyDescent="0.25">
      <c r="A7" s="26"/>
      <c r="B7" s="1"/>
      <c r="C7" s="1"/>
      <c r="D7" s="1"/>
      <c r="E7" s="1"/>
      <c r="F7" s="1"/>
      <c r="G7" s="1"/>
      <c r="H7" s="1"/>
      <c r="I7" s="1"/>
      <c r="J7" s="1"/>
      <c r="K7" s="1"/>
      <c r="L7" s="1"/>
      <c r="M7" s="1"/>
      <c r="N7" s="1"/>
      <c r="O7" s="1"/>
      <c r="P7" s="1"/>
      <c r="Q7" s="1"/>
      <c r="R7" s="1"/>
    </row>
    <row r="8" spans="1:18" x14ac:dyDescent="0.25">
      <c r="A8" s="25"/>
      <c r="B8" s="1"/>
      <c r="C8" s="1"/>
      <c r="D8" s="1"/>
      <c r="E8" s="1"/>
      <c r="F8" s="1"/>
      <c r="G8" s="1"/>
      <c r="H8" s="1"/>
      <c r="I8" s="1"/>
      <c r="J8" s="1"/>
      <c r="K8" s="1"/>
      <c r="L8" s="1"/>
      <c r="M8" s="1"/>
      <c r="N8" s="1"/>
      <c r="O8" s="1"/>
      <c r="P8" s="1"/>
      <c r="Q8" s="1"/>
      <c r="R8" s="1"/>
    </row>
    <row r="9" spans="1:18" ht="60" customHeight="1" x14ac:dyDescent="0.25">
      <c r="A9" s="377"/>
      <c r="B9" s="377"/>
      <c r="C9" s="377"/>
      <c r="D9" s="377"/>
      <c r="E9" s="377"/>
      <c r="F9" s="377"/>
      <c r="G9" s="377"/>
      <c r="H9" s="377"/>
      <c r="I9" s="377"/>
      <c r="J9" s="377"/>
      <c r="K9" s="377"/>
      <c r="L9" s="377"/>
      <c r="M9" s="377"/>
      <c r="N9" s="377"/>
      <c r="O9" s="377"/>
      <c r="P9" s="377"/>
      <c r="Q9" s="377"/>
      <c r="R9" s="377"/>
    </row>
  </sheetData>
  <mergeCells count="2">
    <mergeCell ref="A5:R5"/>
    <mergeCell ref="A9:R9"/>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showGridLines="0" showRowColHeaders="0" zoomScaleNormal="100" workbookViewId="0">
      <selection activeCell="C3" sqref="C3"/>
    </sheetView>
  </sheetViews>
  <sheetFormatPr defaultColWidth="8.85546875" defaultRowHeight="15" x14ac:dyDescent="0.25"/>
  <cols>
    <col min="1" max="1" width="3.28515625" customWidth="1"/>
    <col min="2" max="2" width="3.42578125" customWidth="1"/>
    <col min="3" max="3" width="110.42578125" customWidth="1"/>
  </cols>
  <sheetData>
    <row r="1" spans="2:8" ht="15.75" thickBot="1" x14ac:dyDescent="0.3"/>
    <row r="2" spans="2:8" ht="33.75" thickBot="1" x14ac:dyDescent="0.5">
      <c r="B2" s="378" t="s">
        <v>43</v>
      </c>
      <c r="C2" s="379"/>
      <c r="D2" s="380"/>
    </row>
    <row r="3" spans="2:8" ht="27.75" customHeight="1" thickBot="1" x14ac:dyDescent="0.3">
      <c r="B3" s="77">
        <v>1</v>
      </c>
      <c r="C3" s="85" t="s">
        <v>50</v>
      </c>
      <c r="D3" s="102"/>
      <c r="E3" s="87" t="s">
        <v>72</v>
      </c>
      <c r="F3" s="381" t="s">
        <v>278</v>
      </c>
      <c r="G3" s="382"/>
      <c r="H3" s="383"/>
    </row>
    <row r="4" spans="2:8" ht="27.75" customHeight="1" thickBot="1" x14ac:dyDescent="0.3">
      <c r="B4" s="77">
        <v>2</v>
      </c>
      <c r="C4" s="85" t="s">
        <v>138</v>
      </c>
      <c r="D4" s="102"/>
      <c r="E4" s="87" t="s">
        <v>73</v>
      </c>
      <c r="F4" s="381" t="s">
        <v>279</v>
      </c>
      <c r="G4" s="382"/>
      <c r="H4" s="383"/>
    </row>
    <row r="5" spans="2:8" ht="27.75" customHeight="1" thickBot="1" x14ac:dyDescent="0.3">
      <c r="B5" s="77">
        <v>3</v>
      </c>
      <c r="C5" s="85" t="s">
        <v>52</v>
      </c>
      <c r="D5" s="102"/>
      <c r="E5" s="88" t="s">
        <v>74</v>
      </c>
      <c r="F5" s="381" t="s">
        <v>280</v>
      </c>
      <c r="G5" s="382"/>
      <c r="H5" s="383"/>
    </row>
    <row r="6" spans="2:8" ht="27.75" customHeight="1" thickBot="1" x14ac:dyDescent="0.3">
      <c r="B6" s="77">
        <v>4</v>
      </c>
      <c r="C6" s="85" t="s">
        <v>139</v>
      </c>
      <c r="D6" s="102"/>
      <c r="E6" s="36"/>
      <c r="F6" s="8"/>
      <c r="G6" s="8"/>
      <c r="H6" s="8"/>
    </row>
    <row r="7" spans="2:8" ht="27.75" customHeight="1" thickBot="1" x14ac:dyDescent="0.3">
      <c r="B7" s="77">
        <v>5</v>
      </c>
      <c r="C7" s="90" t="s">
        <v>243</v>
      </c>
      <c r="D7" s="197"/>
      <c r="E7" s="62"/>
      <c r="F7" s="8"/>
      <c r="G7" s="8"/>
      <c r="H7" s="8"/>
    </row>
    <row r="8" spans="2:8" ht="27.75" customHeight="1" thickBot="1" x14ac:dyDescent="0.3">
      <c r="B8" s="77">
        <v>6</v>
      </c>
      <c r="C8" s="90" t="s">
        <v>244</v>
      </c>
      <c r="D8" s="198"/>
      <c r="E8" s="62"/>
      <c r="F8" s="8"/>
      <c r="G8" s="8"/>
      <c r="H8" s="8"/>
    </row>
    <row r="9" spans="2:8" ht="27.75" customHeight="1" thickBot="1" x14ac:dyDescent="0.3">
      <c r="B9" s="77">
        <v>7</v>
      </c>
      <c r="C9" s="89" t="s">
        <v>247</v>
      </c>
      <c r="D9" s="108"/>
      <c r="E9" s="62"/>
      <c r="F9" s="8"/>
      <c r="G9" s="8"/>
      <c r="H9" s="8"/>
    </row>
    <row r="10" spans="2:8" ht="27.75" customHeight="1" thickBot="1" x14ac:dyDescent="0.3">
      <c r="B10" s="77">
        <v>8</v>
      </c>
      <c r="C10" s="90" t="s">
        <v>249</v>
      </c>
      <c r="D10" s="109"/>
      <c r="E10" s="62"/>
      <c r="F10" s="8"/>
      <c r="G10" s="8"/>
      <c r="H10" s="8"/>
    </row>
    <row r="11" spans="2:8" ht="27.75" customHeight="1" thickBot="1" x14ac:dyDescent="0.3">
      <c r="B11" s="77">
        <v>9</v>
      </c>
      <c r="C11" s="90" t="s">
        <v>245</v>
      </c>
      <c r="D11" s="108"/>
      <c r="E11" s="62"/>
      <c r="F11" s="8"/>
      <c r="G11" s="8"/>
      <c r="H11" s="8"/>
    </row>
    <row r="12" spans="2:8" ht="27.75" customHeight="1" thickBot="1" x14ac:dyDescent="0.3">
      <c r="B12" s="77">
        <v>10</v>
      </c>
      <c r="C12" s="90" t="s">
        <v>246</v>
      </c>
      <c r="D12" s="109"/>
      <c r="E12" s="62"/>
      <c r="F12" s="8"/>
      <c r="G12" s="8"/>
      <c r="H12" s="8"/>
    </row>
    <row r="13" spans="2:8" ht="27.75" customHeight="1" thickBot="1" x14ac:dyDescent="0.3">
      <c r="B13" s="77">
        <v>11</v>
      </c>
      <c r="C13" s="67" t="s">
        <v>19</v>
      </c>
      <c r="D13" s="103"/>
      <c r="E13" s="29"/>
    </row>
    <row r="14" spans="2:8" ht="27.75" customHeight="1" thickBot="1" x14ac:dyDescent="0.3">
      <c r="B14" s="77">
        <v>12</v>
      </c>
      <c r="C14" s="67" t="s">
        <v>33</v>
      </c>
      <c r="D14" s="103"/>
      <c r="E14" s="29"/>
      <c r="F14" s="117"/>
    </row>
    <row r="15" spans="2:8" ht="27.75" customHeight="1" thickBot="1" x14ac:dyDescent="0.3">
      <c r="B15" s="77">
        <v>13</v>
      </c>
      <c r="C15" s="67" t="s">
        <v>34</v>
      </c>
      <c r="D15" s="103"/>
      <c r="E15" s="29"/>
    </row>
    <row r="16" spans="2:8" ht="27.75" customHeight="1" thickBot="1" x14ac:dyDescent="0.3">
      <c r="B16" s="77">
        <v>14</v>
      </c>
      <c r="C16" s="67" t="s">
        <v>35</v>
      </c>
      <c r="D16" s="103"/>
      <c r="E16" s="29"/>
    </row>
    <row r="17" spans="2:5" ht="27.75" customHeight="1" thickBot="1" x14ac:dyDescent="0.3">
      <c r="B17" s="77">
        <v>15</v>
      </c>
      <c r="C17" s="67" t="s">
        <v>141</v>
      </c>
      <c r="D17" s="103"/>
      <c r="E17" s="29"/>
    </row>
    <row r="18" spans="2:5" ht="30" customHeight="1" thickBot="1" x14ac:dyDescent="0.3">
      <c r="B18" s="77">
        <v>16</v>
      </c>
      <c r="C18" s="67" t="s">
        <v>153</v>
      </c>
      <c r="D18" s="103"/>
      <c r="E18" s="62"/>
    </row>
    <row r="19" spans="2:5" ht="27.75" customHeight="1" thickBot="1" x14ac:dyDescent="0.3">
      <c r="B19" s="77">
        <v>17</v>
      </c>
      <c r="C19" s="67" t="s">
        <v>36</v>
      </c>
      <c r="D19" s="103"/>
      <c r="E19" s="29"/>
    </row>
    <row r="20" spans="2:5" ht="27.75" customHeight="1" thickBot="1" x14ac:dyDescent="0.3">
      <c r="B20" s="77">
        <v>18</v>
      </c>
      <c r="C20" s="67" t="s">
        <v>42</v>
      </c>
      <c r="D20" s="103"/>
      <c r="E20" s="29"/>
    </row>
    <row r="21" spans="2:5" ht="27.75" customHeight="1" thickBot="1" x14ac:dyDescent="0.3">
      <c r="B21" s="77">
        <v>19</v>
      </c>
      <c r="C21" s="67" t="s">
        <v>37</v>
      </c>
      <c r="D21" s="103"/>
      <c r="E21" s="29"/>
    </row>
    <row r="22" spans="2:5" ht="27.75" customHeight="1" thickBot="1" x14ac:dyDescent="0.3">
      <c r="B22" s="77">
        <v>20</v>
      </c>
      <c r="C22" s="67" t="s">
        <v>38</v>
      </c>
      <c r="D22" s="103"/>
      <c r="E22" s="29"/>
    </row>
    <row r="23" spans="2:5" ht="27.75" customHeight="1" thickBot="1" x14ac:dyDescent="0.3">
      <c r="B23" s="77">
        <v>21</v>
      </c>
      <c r="C23" s="67" t="s">
        <v>66</v>
      </c>
      <c r="D23" s="103"/>
      <c r="E23" s="29"/>
    </row>
    <row r="24" spans="2:5" ht="45.75" thickBot="1" x14ac:dyDescent="0.3">
      <c r="B24" s="77">
        <v>22</v>
      </c>
      <c r="C24" s="67" t="s">
        <v>67</v>
      </c>
      <c r="D24" s="104"/>
    </row>
    <row r="25" spans="2:5" ht="27.75" customHeight="1" thickBot="1" x14ac:dyDescent="0.3">
      <c r="B25" s="77">
        <v>23</v>
      </c>
      <c r="C25" s="67" t="s">
        <v>154</v>
      </c>
      <c r="D25" s="104"/>
    </row>
    <row r="26" spans="2:5" ht="27.75" customHeight="1" thickBot="1" x14ac:dyDescent="0.3">
      <c r="B26" s="77">
        <v>24</v>
      </c>
      <c r="C26" s="86" t="s">
        <v>142</v>
      </c>
      <c r="D26" s="104"/>
    </row>
  </sheetData>
  <sheetProtection sheet="1" objects="1" scenarios="1"/>
  <mergeCells count="4">
    <mergeCell ref="B2:D2"/>
    <mergeCell ref="F3:H3"/>
    <mergeCell ref="F4:H4"/>
    <mergeCell ref="F5:H5"/>
  </mergeCells>
  <conditionalFormatting sqref="D12">
    <cfRule type="expression" dxfId="55" priority="3">
      <formula>$D$11&gt;0</formula>
    </cfRule>
  </conditionalFormatting>
  <conditionalFormatting sqref="D10">
    <cfRule type="expression" dxfId="54" priority="2">
      <formula>$D$9&gt;0</formula>
    </cfRule>
  </conditionalFormatting>
  <conditionalFormatting sqref="D8">
    <cfRule type="expression" dxfId="53" priority="1">
      <formula>$D$7&gt;0</formula>
    </cfRule>
  </conditionalFormatting>
  <dataValidations count="3">
    <dataValidation errorStyle="warning" allowBlank="1" showInputMessage="1" showErrorMessage="1" sqref="D3:D6"/>
    <dataValidation type="list" errorStyle="warning" allowBlank="1" showInputMessage="1" showErrorMessage="1" sqref="D13:D26">
      <formula1>"Yes, No"</formula1>
    </dataValidation>
    <dataValidation type="list" allowBlank="1" showInputMessage="1" showErrorMessage="1" sqref="D12 D8 D10">
      <formula1>"Low, Medium, High"</formula1>
    </dataValidation>
  </dataValidation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9"/>
  <sheetViews>
    <sheetView showGridLines="0" showRowColHeaders="0" zoomScaleNormal="100" workbookViewId="0">
      <selection activeCell="E55" sqref="E55"/>
    </sheetView>
  </sheetViews>
  <sheetFormatPr defaultColWidth="8.85546875" defaultRowHeight="15" x14ac:dyDescent="0.25"/>
  <cols>
    <col min="1" max="1" width="4.28515625" customWidth="1"/>
    <col min="2" max="2" width="4.85546875" style="6" customWidth="1"/>
    <col min="3" max="3" width="86.140625" style="5" customWidth="1"/>
    <col min="4" max="4" width="17.42578125" style="32" customWidth="1"/>
    <col min="5" max="5" width="29.85546875" style="10" customWidth="1"/>
    <col min="17" max="20" width="0" hidden="1" customWidth="1"/>
  </cols>
  <sheetData>
    <row r="1" spans="2:20" ht="33.75" thickBot="1" x14ac:dyDescent="0.5">
      <c r="B1" s="378" t="s">
        <v>75</v>
      </c>
      <c r="C1" s="379"/>
      <c r="D1" s="380"/>
      <c r="Q1" s="7"/>
      <c r="R1" s="7"/>
      <c r="S1" s="7"/>
      <c r="T1" s="7"/>
    </row>
    <row r="2" spans="2:20" ht="15.75" thickBot="1" x14ac:dyDescent="0.3">
      <c r="B2" s="397" t="s">
        <v>13</v>
      </c>
      <c r="C2" s="398"/>
      <c r="D2" s="399"/>
    </row>
    <row r="3" spans="2:20" s="1" customFormat="1" ht="36" customHeight="1" thickBot="1" x14ac:dyDescent="0.3">
      <c r="B3" s="150">
        <v>1</v>
      </c>
      <c r="C3" s="63" t="s">
        <v>58</v>
      </c>
      <c r="D3" s="151"/>
      <c r="E3" s="12"/>
    </row>
    <row r="4" spans="2:20" s="1" customFormat="1" ht="30.75" thickBot="1" x14ac:dyDescent="0.3">
      <c r="B4" s="152" t="s">
        <v>70</v>
      </c>
      <c r="C4" s="64" t="s">
        <v>15</v>
      </c>
      <c r="D4" s="153"/>
      <c r="E4" s="12"/>
    </row>
    <row r="5" spans="2:20" s="1" customFormat="1" ht="35.25" customHeight="1" thickBot="1" x14ac:dyDescent="0.3">
      <c r="B5" s="152">
        <v>2</v>
      </c>
      <c r="C5" s="64" t="s">
        <v>115</v>
      </c>
      <c r="D5" s="154"/>
      <c r="E5" s="12"/>
    </row>
    <row r="6" spans="2:20" s="1" customFormat="1" ht="30.75" thickBot="1" x14ac:dyDescent="0.3">
      <c r="B6" s="155" t="s">
        <v>71</v>
      </c>
      <c r="C6" s="71" t="s">
        <v>116</v>
      </c>
      <c r="D6" s="156"/>
      <c r="E6" s="12"/>
    </row>
    <row r="7" spans="2:20" s="1" customFormat="1" ht="16.5" thickTop="1" thickBot="1" x14ac:dyDescent="0.3">
      <c r="B7" s="148"/>
      <c r="C7" s="147"/>
      <c r="D7" s="149"/>
      <c r="E7" s="12"/>
    </row>
    <row r="8" spans="2:20" ht="15.75" thickBot="1" x14ac:dyDescent="0.3">
      <c r="B8" s="384" t="s">
        <v>14</v>
      </c>
      <c r="C8" s="385"/>
      <c r="D8" s="386"/>
    </row>
    <row r="9" spans="2:20" ht="15.75" thickBot="1" x14ac:dyDescent="0.3">
      <c r="B9" s="400" t="s">
        <v>21</v>
      </c>
      <c r="C9" s="401"/>
      <c r="D9" s="402"/>
    </row>
    <row r="10" spans="2:20" ht="15.75" thickBot="1" x14ac:dyDescent="0.3">
      <c r="B10" s="403" t="str">
        <f>Calculations!B11:D11</f>
        <v/>
      </c>
      <c r="C10" s="404"/>
      <c r="D10" s="405"/>
    </row>
    <row r="11" spans="2:20" ht="15.75" thickBot="1" x14ac:dyDescent="0.3">
      <c r="B11" s="72">
        <v>3</v>
      </c>
      <c r="C11" s="19" t="s">
        <v>20</v>
      </c>
      <c r="D11" s="105"/>
    </row>
    <row r="12" spans="2:20" ht="30.75" thickBot="1" x14ac:dyDescent="0.3">
      <c r="B12" s="72">
        <v>4</v>
      </c>
      <c r="C12" s="19" t="s">
        <v>157</v>
      </c>
      <c r="D12" s="106"/>
    </row>
    <row r="13" spans="2:20" ht="15.75" thickBot="1" x14ac:dyDescent="0.3">
      <c r="B13" s="73" t="s">
        <v>158</v>
      </c>
      <c r="C13" s="11" t="s">
        <v>7</v>
      </c>
      <c r="D13" s="105"/>
    </row>
    <row r="14" spans="2:20" ht="30.75" customHeight="1" thickBot="1" x14ac:dyDescent="0.3">
      <c r="B14" s="403" t="str">
        <f>Calculations!B15:D15</f>
        <v/>
      </c>
      <c r="C14" s="404"/>
      <c r="D14" s="405"/>
      <c r="F14" s="50"/>
      <c r="G14" s="50"/>
      <c r="H14" s="50"/>
      <c r="I14" s="50"/>
      <c r="J14" s="50"/>
      <c r="K14" s="50"/>
      <c r="L14" s="50"/>
      <c r="M14" s="50"/>
    </row>
    <row r="15" spans="2:20" ht="30.75" thickBot="1" x14ac:dyDescent="0.3">
      <c r="B15" s="73">
        <v>5</v>
      </c>
      <c r="C15" s="66" t="s">
        <v>112</v>
      </c>
      <c r="D15" s="105"/>
      <c r="F15" s="30"/>
      <c r="G15" s="30"/>
      <c r="H15" s="30"/>
      <c r="I15" s="30"/>
      <c r="J15" s="30"/>
      <c r="K15" s="30"/>
      <c r="L15" s="30"/>
      <c r="M15" s="30"/>
    </row>
    <row r="16" spans="2:20" ht="15.75" thickBot="1" x14ac:dyDescent="0.3">
      <c r="B16" s="73">
        <v>6</v>
      </c>
      <c r="C16" s="66" t="s">
        <v>117</v>
      </c>
      <c r="D16" s="352"/>
      <c r="F16" s="30"/>
      <c r="G16" s="30"/>
      <c r="H16" s="30"/>
      <c r="I16" s="30"/>
      <c r="J16" s="30"/>
      <c r="K16" s="30"/>
      <c r="L16" s="30"/>
      <c r="M16" s="30"/>
    </row>
    <row r="17" spans="2:13" s="1" customFormat="1" ht="15.75" thickBot="1" x14ac:dyDescent="0.3">
      <c r="B17" s="73" t="s">
        <v>159</v>
      </c>
      <c r="C17" s="66" t="s">
        <v>7</v>
      </c>
      <c r="D17" s="105"/>
      <c r="E17" s="3"/>
      <c r="F17" s="12"/>
    </row>
    <row r="18" spans="2:13" s="1" customFormat="1" ht="15.75" thickBot="1" x14ac:dyDescent="0.3">
      <c r="B18" s="400" t="s">
        <v>8</v>
      </c>
      <c r="C18" s="401"/>
      <c r="D18" s="402"/>
      <c r="E18" s="14"/>
    </row>
    <row r="19" spans="2:13" ht="15.75" thickBot="1" x14ac:dyDescent="0.3">
      <c r="B19" s="403" t="str">
        <f>Calculations!B20</f>
        <v/>
      </c>
      <c r="C19" s="404" t="s">
        <v>6</v>
      </c>
      <c r="D19" s="405" t="s">
        <v>1</v>
      </c>
      <c r="F19" s="1"/>
      <c r="G19" s="1"/>
      <c r="H19" s="1"/>
      <c r="I19" s="1"/>
      <c r="J19" s="1"/>
      <c r="K19" s="1"/>
      <c r="L19" s="1"/>
      <c r="M19" s="1"/>
    </row>
    <row r="20" spans="2:13" ht="15.75" thickBot="1" x14ac:dyDescent="0.3">
      <c r="B20" s="73">
        <v>7</v>
      </c>
      <c r="C20" s="11" t="s">
        <v>23</v>
      </c>
      <c r="D20" s="105"/>
      <c r="F20" s="1"/>
      <c r="G20" s="1"/>
      <c r="H20" s="1"/>
      <c r="I20" s="1"/>
      <c r="J20" s="1"/>
      <c r="K20" s="1"/>
      <c r="L20" s="1"/>
      <c r="M20" s="1"/>
    </row>
    <row r="21" spans="2:13" ht="15.75" thickBot="1" x14ac:dyDescent="0.3">
      <c r="B21" s="73">
        <v>8</v>
      </c>
      <c r="C21" s="11" t="s">
        <v>110</v>
      </c>
      <c r="D21" s="106"/>
      <c r="F21" s="1"/>
      <c r="G21" s="1"/>
      <c r="H21" s="1"/>
      <c r="I21" s="1"/>
      <c r="J21" s="1"/>
      <c r="K21" s="1"/>
      <c r="L21" s="1"/>
      <c r="M21" s="1"/>
    </row>
    <row r="22" spans="2:13" ht="15.75" thickBot="1" x14ac:dyDescent="0.3">
      <c r="B22" s="73" t="s">
        <v>160</v>
      </c>
      <c r="C22" s="11" t="s">
        <v>7</v>
      </c>
      <c r="D22" s="105"/>
      <c r="F22" s="30"/>
      <c r="G22" s="30"/>
      <c r="H22" s="30"/>
      <c r="I22" s="30"/>
      <c r="J22" s="30"/>
      <c r="K22" s="30"/>
      <c r="L22" s="30"/>
      <c r="M22" s="30"/>
    </row>
    <row r="23" spans="2:13" ht="15.75" thickBot="1" x14ac:dyDescent="0.3">
      <c r="B23" s="400" t="s">
        <v>5</v>
      </c>
      <c r="C23" s="401"/>
      <c r="D23" s="402"/>
      <c r="E23" s="18"/>
      <c r="F23" s="20"/>
      <c r="G23" s="1"/>
      <c r="H23" s="20"/>
      <c r="I23" s="20"/>
      <c r="J23" s="20"/>
      <c r="K23" s="20"/>
      <c r="L23" s="20"/>
      <c r="M23" s="20"/>
    </row>
    <row r="24" spans="2:13" ht="18" customHeight="1" thickBot="1" x14ac:dyDescent="0.3">
      <c r="B24" s="403" t="str">
        <f>Calculations!B25</f>
        <v/>
      </c>
      <c r="C24" s="404" t="s">
        <v>17</v>
      </c>
      <c r="D24" s="405" t="s">
        <v>1</v>
      </c>
      <c r="F24" s="20"/>
      <c r="G24" s="1"/>
      <c r="H24" s="20"/>
      <c r="I24" s="20"/>
      <c r="J24" s="20"/>
      <c r="K24" s="20"/>
      <c r="L24" s="20"/>
      <c r="M24" s="20"/>
    </row>
    <row r="25" spans="2:13" ht="15.75" thickBot="1" x14ac:dyDescent="0.3">
      <c r="B25" s="73">
        <v>9</v>
      </c>
      <c r="C25" s="11" t="s">
        <v>24</v>
      </c>
      <c r="D25" s="105"/>
      <c r="F25" s="1"/>
      <c r="G25" s="1"/>
      <c r="H25" s="1"/>
      <c r="I25" s="1"/>
      <c r="J25" s="1"/>
      <c r="K25" s="1"/>
      <c r="L25" s="1"/>
      <c r="M25" s="1"/>
    </row>
    <row r="26" spans="2:13" ht="15.75" thickBot="1" x14ac:dyDescent="0.3">
      <c r="B26" s="73">
        <v>10</v>
      </c>
      <c r="C26" s="11" t="s">
        <v>111</v>
      </c>
      <c r="D26" s="106"/>
      <c r="F26" s="1"/>
      <c r="G26" s="1"/>
      <c r="H26" s="1"/>
      <c r="I26" s="1"/>
      <c r="J26" s="1"/>
      <c r="K26" s="1"/>
      <c r="L26" s="1"/>
      <c r="M26" s="1"/>
    </row>
    <row r="27" spans="2:13" ht="15.75" thickBot="1" x14ac:dyDescent="0.3">
      <c r="B27" s="73" t="s">
        <v>161</v>
      </c>
      <c r="C27" s="11" t="s">
        <v>7</v>
      </c>
      <c r="D27" s="105"/>
      <c r="F27" s="30"/>
      <c r="G27" s="30"/>
      <c r="H27" s="30"/>
      <c r="I27" s="30"/>
      <c r="J27" s="30"/>
      <c r="K27" s="30"/>
      <c r="L27" s="30"/>
      <c r="M27" s="30"/>
    </row>
    <row r="28" spans="2:13" ht="15.75" thickBot="1" x14ac:dyDescent="0.3">
      <c r="B28" s="400" t="s">
        <v>41</v>
      </c>
      <c r="C28" s="401"/>
      <c r="D28" s="402"/>
      <c r="F28" s="120"/>
      <c r="G28" s="120"/>
      <c r="H28" s="120"/>
      <c r="I28" s="120"/>
      <c r="J28" s="120"/>
      <c r="K28" s="120"/>
      <c r="L28" s="120"/>
      <c r="M28" s="120"/>
    </row>
    <row r="29" spans="2:13" ht="15.75" thickBot="1" x14ac:dyDescent="0.3">
      <c r="B29" s="403" t="str">
        <f>Calculations!B30</f>
        <v/>
      </c>
      <c r="C29" s="404" t="s">
        <v>17</v>
      </c>
      <c r="D29" s="405" t="s">
        <v>1</v>
      </c>
      <c r="F29" s="1"/>
      <c r="G29" s="1"/>
      <c r="H29" s="1"/>
      <c r="I29" s="1"/>
      <c r="J29" s="1"/>
      <c r="K29" s="1"/>
      <c r="L29" s="1"/>
      <c r="M29" s="1"/>
    </row>
    <row r="30" spans="2:13" ht="30.75" thickBot="1" x14ac:dyDescent="0.3">
      <c r="B30" s="73">
        <v>11</v>
      </c>
      <c r="C30" s="11" t="s">
        <v>162</v>
      </c>
      <c r="D30" s="105"/>
      <c r="F30" s="1"/>
      <c r="G30" s="1"/>
      <c r="H30" s="1"/>
      <c r="I30" s="1"/>
      <c r="J30" s="1"/>
      <c r="K30" s="1"/>
      <c r="L30" s="1"/>
      <c r="M30" s="1"/>
    </row>
    <row r="31" spans="2:13" ht="15.75" thickBot="1" x14ac:dyDescent="0.3">
      <c r="B31" s="73">
        <v>12</v>
      </c>
      <c r="C31" s="11" t="s">
        <v>39</v>
      </c>
      <c r="D31" s="106"/>
      <c r="F31" s="1"/>
      <c r="G31" s="1"/>
      <c r="H31" s="1"/>
      <c r="I31" s="1"/>
      <c r="J31" s="1"/>
      <c r="K31" s="1"/>
      <c r="L31" s="1"/>
      <c r="M31" s="1"/>
    </row>
    <row r="32" spans="2:13" ht="30.75" thickBot="1" x14ac:dyDescent="0.3">
      <c r="B32" s="73" t="s">
        <v>83</v>
      </c>
      <c r="C32" s="11" t="s">
        <v>25</v>
      </c>
      <c r="D32" s="105"/>
      <c r="F32" s="1"/>
      <c r="G32" s="1"/>
      <c r="H32" s="1"/>
      <c r="I32" s="1"/>
      <c r="J32" s="1"/>
      <c r="K32" s="1"/>
      <c r="L32" s="1"/>
      <c r="M32" s="1"/>
    </row>
    <row r="33" spans="2:13" ht="30.75" thickBot="1" x14ac:dyDescent="0.3">
      <c r="B33" s="73">
        <v>13</v>
      </c>
      <c r="C33" s="11" t="s">
        <v>163</v>
      </c>
      <c r="D33" s="105"/>
      <c r="E33"/>
    </row>
    <row r="34" spans="2:13" ht="15.75" thickBot="1" x14ac:dyDescent="0.3">
      <c r="B34" s="73">
        <v>14</v>
      </c>
      <c r="C34" s="11" t="s">
        <v>64</v>
      </c>
      <c r="D34" s="106"/>
      <c r="F34" s="1"/>
      <c r="G34" s="1"/>
      <c r="H34" s="1"/>
      <c r="I34" s="1"/>
      <c r="J34" s="1"/>
      <c r="K34" s="1"/>
      <c r="L34" s="1"/>
      <c r="M34" s="1"/>
    </row>
    <row r="35" spans="2:13" s="37" customFormat="1" ht="30.75" thickBot="1" x14ac:dyDescent="0.3">
      <c r="B35" s="73" t="s">
        <v>84</v>
      </c>
      <c r="C35" s="11" t="s">
        <v>65</v>
      </c>
      <c r="D35" s="105"/>
      <c r="E35" s="83"/>
    </row>
    <row r="36" spans="2:13" ht="15.75" thickBot="1" x14ac:dyDescent="0.3">
      <c r="B36" s="65"/>
      <c r="C36" s="81"/>
      <c r="D36" s="82"/>
      <c r="E36" s="15"/>
      <c r="F36" s="1"/>
      <c r="G36" s="1"/>
      <c r="H36" s="1"/>
      <c r="I36" s="1"/>
      <c r="J36" s="1"/>
      <c r="K36" s="1"/>
      <c r="L36" s="1"/>
      <c r="M36" s="1"/>
    </row>
    <row r="37" spans="2:13" ht="15.75" thickBot="1" x14ac:dyDescent="0.3">
      <c r="B37" s="415" t="s">
        <v>68</v>
      </c>
      <c r="C37" s="416"/>
      <c r="D37" s="417"/>
      <c r="E37" s="17"/>
      <c r="F37" s="1"/>
      <c r="G37" s="1"/>
      <c r="H37" s="1"/>
      <c r="I37" s="1"/>
      <c r="J37" s="1"/>
      <c r="K37" s="1"/>
      <c r="L37" s="1"/>
      <c r="M37" s="1"/>
    </row>
    <row r="38" spans="2:13" ht="15.75" thickBot="1" x14ac:dyDescent="0.3">
      <c r="B38" s="391" t="s">
        <v>4</v>
      </c>
      <c r="C38" s="392"/>
      <c r="D38" s="393"/>
      <c r="F38" s="30"/>
      <c r="G38" s="30"/>
      <c r="H38" s="30"/>
      <c r="I38" s="30"/>
      <c r="J38" s="30"/>
      <c r="K38" s="30"/>
      <c r="L38" s="30"/>
      <c r="M38" s="30"/>
    </row>
    <row r="39" spans="2:13" s="1" customFormat="1" ht="15.75" thickBot="1" x14ac:dyDescent="0.3">
      <c r="B39" s="403" t="str">
        <f>Calculations!B40</f>
        <v/>
      </c>
      <c r="C39" s="404"/>
      <c r="D39" s="405"/>
      <c r="E39" s="2"/>
      <c r="F39" s="12"/>
    </row>
    <row r="40" spans="2:13" s="1" customFormat="1" ht="33.75" customHeight="1" thickBot="1" x14ac:dyDescent="0.3">
      <c r="B40" s="76">
        <v>15</v>
      </c>
      <c r="C40" s="11" t="s">
        <v>59</v>
      </c>
      <c r="D40" s="106"/>
      <c r="E40" s="2"/>
      <c r="F40" s="12"/>
    </row>
    <row r="41" spans="2:13" ht="15.75" thickBot="1" x14ac:dyDescent="0.3">
      <c r="B41" s="76" t="s">
        <v>147</v>
      </c>
      <c r="C41" s="11" t="s">
        <v>28</v>
      </c>
      <c r="D41" s="107"/>
      <c r="E41" s="15"/>
      <c r="F41" s="1"/>
      <c r="G41" s="1"/>
      <c r="H41" s="1"/>
      <c r="I41" s="1"/>
      <c r="J41" s="1"/>
      <c r="K41" s="1"/>
      <c r="L41" s="1"/>
      <c r="M41" s="1"/>
    </row>
    <row r="42" spans="2:13" ht="15.75" thickBot="1" x14ac:dyDescent="0.3">
      <c r="B42" s="73">
        <v>16</v>
      </c>
      <c r="C42" s="19" t="s">
        <v>60</v>
      </c>
      <c r="D42" s="106"/>
      <c r="F42" s="1"/>
      <c r="G42" s="1"/>
      <c r="H42" s="1"/>
      <c r="I42" s="1"/>
      <c r="J42" s="1"/>
      <c r="K42" s="1"/>
      <c r="L42" s="1"/>
      <c r="M42" s="1"/>
    </row>
    <row r="43" spans="2:13" ht="20.25" customHeight="1" thickBot="1" x14ac:dyDescent="0.3">
      <c r="B43" s="73" t="s">
        <v>164</v>
      </c>
      <c r="C43" s="11" t="s">
        <v>29</v>
      </c>
      <c r="D43" s="107"/>
      <c r="F43" s="1"/>
      <c r="G43" s="1"/>
      <c r="H43" s="1"/>
      <c r="I43" s="1"/>
      <c r="J43" s="1"/>
      <c r="K43" s="1"/>
      <c r="L43" s="1"/>
      <c r="M43" s="1"/>
    </row>
    <row r="44" spans="2:13" ht="30.75" thickBot="1" x14ac:dyDescent="0.3">
      <c r="B44" s="73">
        <v>17</v>
      </c>
      <c r="C44" s="11" t="s">
        <v>30</v>
      </c>
      <c r="D44" s="105"/>
      <c r="F44" s="1"/>
      <c r="G44" s="1"/>
      <c r="H44" s="1"/>
      <c r="I44" s="1"/>
      <c r="J44" s="1"/>
      <c r="K44" s="1"/>
      <c r="L44" s="1"/>
      <c r="M44" s="1"/>
    </row>
    <row r="45" spans="2:13" ht="15.75" thickBot="1" x14ac:dyDescent="0.3">
      <c r="B45" s="73">
        <v>18</v>
      </c>
      <c r="C45" s="11" t="s">
        <v>118</v>
      </c>
      <c r="D45" s="106"/>
      <c r="E45" s="10" t="str">
        <f>IF(D46="Yes", "Please describe","")</f>
        <v/>
      </c>
      <c r="F45" s="406"/>
      <c r="G45" s="406"/>
      <c r="H45" s="406"/>
      <c r="I45" s="406"/>
      <c r="J45" s="406"/>
      <c r="K45" s="406"/>
      <c r="L45" s="406"/>
      <c r="M45" s="406"/>
    </row>
    <row r="46" spans="2:13" ht="21" customHeight="1" thickBot="1" x14ac:dyDescent="0.3">
      <c r="B46" s="73" t="s">
        <v>165</v>
      </c>
      <c r="C46" s="66" t="s">
        <v>22</v>
      </c>
      <c r="D46" s="105"/>
      <c r="E46" s="2"/>
      <c r="F46" s="1"/>
      <c r="G46" s="1"/>
      <c r="H46" s="1"/>
      <c r="I46" s="1"/>
      <c r="J46" s="1"/>
      <c r="K46" s="1"/>
      <c r="L46" s="1"/>
      <c r="M46" s="1"/>
    </row>
    <row r="47" spans="2:13" ht="28.5" customHeight="1" thickBot="1" x14ac:dyDescent="0.3">
      <c r="B47" s="73">
        <v>19</v>
      </c>
      <c r="C47" s="67" t="s">
        <v>31</v>
      </c>
      <c r="D47" s="105"/>
      <c r="E47" s="10" t="str">
        <f>IF(D48="Yes", "Please describe","")</f>
        <v/>
      </c>
      <c r="F47" s="390"/>
      <c r="G47" s="390"/>
      <c r="H47" s="390"/>
      <c r="I47" s="390"/>
      <c r="J47" s="390"/>
      <c r="K47" s="390"/>
      <c r="L47" s="390"/>
      <c r="M47" s="390"/>
    </row>
    <row r="48" spans="2:13" ht="15.75" thickBot="1" x14ac:dyDescent="0.3">
      <c r="B48" s="74">
        <v>20</v>
      </c>
      <c r="C48" s="66" t="s">
        <v>119</v>
      </c>
      <c r="D48" s="106"/>
      <c r="F48" s="1"/>
      <c r="G48" s="1"/>
      <c r="H48" s="1"/>
      <c r="I48" s="1"/>
      <c r="J48" s="1"/>
      <c r="K48" s="1"/>
      <c r="L48" s="1"/>
      <c r="M48" s="1"/>
    </row>
    <row r="49" spans="2:13" ht="17.25" customHeight="1" thickBot="1" x14ac:dyDescent="0.3">
      <c r="B49" s="73" t="s">
        <v>166</v>
      </c>
      <c r="C49" s="11" t="s">
        <v>46</v>
      </c>
      <c r="D49" s="105"/>
      <c r="F49" s="390"/>
      <c r="G49" s="390"/>
      <c r="H49" s="390"/>
      <c r="I49" s="390"/>
      <c r="J49" s="390"/>
      <c r="K49" s="390"/>
      <c r="L49" s="390"/>
      <c r="M49" s="390"/>
    </row>
    <row r="50" spans="2:13" ht="33.75" customHeight="1" thickBot="1" x14ac:dyDescent="0.3">
      <c r="B50" s="73">
        <v>21</v>
      </c>
      <c r="C50" s="66" t="s">
        <v>282</v>
      </c>
      <c r="D50" s="105"/>
      <c r="E50" s="2"/>
      <c r="F50" s="1"/>
      <c r="G50" s="1"/>
      <c r="H50" s="1"/>
      <c r="I50" s="1"/>
      <c r="J50" s="1"/>
      <c r="K50" s="1"/>
      <c r="L50" s="1"/>
      <c r="M50" s="1"/>
    </row>
    <row r="51" spans="2:13" ht="30.75" thickBot="1" x14ac:dyDescent="0.3">
      <c r="B51" s="73">
        <v>22</v>
      </c>
      <c r="C51" s="67" t="s">
        <v>290</v>
      </c>
      <c r="D51" s="106"/>
      <c r="F51" s="390"/>
      <c r="G51" s="390"/>
      <c r="H51" s="390"/>
      <c r="I51" s="390"/>
      <c r="J51" s="390"/>
      <c r="K51" s="390"/>
      <c r="L51" s="390"/>
      <c r="M51" s="390"/>
    </row>
    <row r="52" spans="2:13" s="1" customFormat="1" ht="33.75" customHeight="1" thickBot="1" x14ac:dyDescent="0.3">
      <c r="B52" s="73" t="s">
        <v>148</v>
      </c>
      <c r="C52" s="66" t="s">
        <v>289</v>
      </c>
      <c r="D52" s="105"/>
      <c r="E52" s="2"/>
      <c r="F52" s="12"/>
    </row>
    <row r="53" spans="2:13" s="1" customFormat="1" ht="15.75" customHeight="1" thickBot="1" x14ac:dyDescent="0.3">
      <c r="B53" s="391" t="s">
        <v>11</v>
      </c>
      <c r="C53" s="392"/>
      <c r="D53" s="393"/>
      <c r="E53" s="2"/>
      <c r="F53" s="12"/>
    </row>
    <row r="54" spans="2:13" s="1" customFormat="1" ht="18" customHeight="1" thickBot="1" x14ac:dyDescent="0.3">
      <c r="B54" s="411" t="str">
        <f>IF('National Questionnaire'!D19="Yes", "There is a national policy around deworming children",IF('National Questionnaire'!D19="No","There is NO national policy around deworming children",""))</f>
        <v/>
      </c>
      <c r="C54" s="395"/>
      <c r="D54" s="396"/>
      <c r="E54" s="8"/>
      <c r="F54" s="12"/>
    </row>
    <row r="55" spans="2:13" s="1" customFormat="1" ht="15.75" thickBot="1" x14ac:dyDescent="0.3">
      <c r="B55" s="76">
        <v>23</v>
      </c>
      <c r="C55" s="142" t="s">
        <v>272</v>
      </c>
      <c r="D55" s="106"/>
      <c r="E55" s="8"/>
      <c r="F55" s="12"/>
    </row>
    <row r="56" spans="2:13" ht="30.75" thickBot="1" x14ac:dyDescent="0.3">
      <c r="B56" s="76" t="s">
        <v>167</v>
      </c>
      <c r="C56" s="326" t="s">
        <v>156</v>
      </c>
      <c r="D56" s="105"/>
    </row>
    <row r="57" spans="2:13" ht="15.75" thickBot="1" x14ac:dyDescent="0.3">
      <c r="B57" s="77">
        <v>24</v>
      </c>
      <c r="C57" s="68" t="s">
        <v>120</v>
      </c>
      <c r="D57" s="105"/>
    </row>
    <row r="58" spans="2:13" ht="15.75" thickBot="1" x14ac:dyDescent="0.3">
      <c r="B58" s="77">
        <v>25</v>
      </c>
      <c r="C58" s="68" t="s">
        <v>121</v>
      </c>
      <c r="D58" s="106"/>
    </row>
    <row r="59" spans="2:13" s="1" customFormat="1" ht="15.75" customHeight="1" thickBot="1" x14ac:dyDescent="0.3">
      <c r="B59" s="77" t="s">
        <v>149</v>
      </c>
      <c r="C59" s="68" t="s">
        <v>12</v>
      </c>
      <c r="D59" s="105"/>
      <c r="E59" s="2"/>
      <c r="F59" s="12"/>
    </row>
    <row r="60" spans="2:13" ht="15.75" thickBot="1" x14ac:dyDescent="0.3">
      <c r="B60" s="394" t="str">
        <f>Calculations!B61</f>
        <v/>
      </c>
      <c r="C60" s="395" t="s">
        <v>16</v>
      </c>
      <c r="D60" s="396" t="s">
        <v>2</v>
      </c>
    </row>
    <row r="61" spans="2:13" ht="15.75" thickBot="1" x14ac:dyDescent="0.3">
      <c r="B61" s="72">
        <v>26</v>
      </c>
      <c r="C61" s="141" t="s">
        <v>122</v>
      </c>
      <c r="D61" s="106"/>
    </row>
    <row r="62" spans="2:13" ht="32.25" customHeight="1" thickBot="1" x14ac:dyDescent="0.3">
      <c r="B62" s="72" t="s">
        <v>168</v>
      </c>
      <c r="C62" s="141" t="s">
        <v>143</v>
      </c>
      <c r="D62" s="105"/>
    </row>
    <row r="63" spans="2:13" ht="15.75" thickBot="1" x14ac:dyDescent="0.3">
      <c r="B63" s="72">
        <v>27</v>
      </c>
      <c r="C63" s="11" t="s">
        <v>44</v>
      </c>
      <c r="D63" s="105"/>
    </row>
    <row r="64" spans="2:13" ht="15.75" thickBot="1" x14ac:dyDescent="0.3">
      <c r="B64" s="72">
        <v>28</v>
      </c>
      <c r="C64" s="11" t="s">
        <v>123</v>
      </c>
      <c r="D64" s="106"/>
    </row>
    <row r="65" spans="2:13" s="37" customFormat="1" ht="15.75" thickBot="1" x14ac:dyDescent="0.3">
      <c r="B65" s="80" t="s">
        <v>169</v>
      </c>
      <c r="C65" s="75" t="s">
        <v>12</v>
      </c>
      <c r="D65" s="105"/>
      <c r="E65" s="83"/>
    </row>
    <row r="66" spans="2:13" ht="15.75" thickBot="1" x14ac:dyDescent="0.3">
      <c r="B66" s="65"/>
      <c r="C66" s="81"/>
      <c r="D66" s="82"/>
    </row>
    <row r="67" spans="2:13" ht="15.75" thickBot="1" x14ac:dyDescent="0.3">
      <c r="B67" s="387" t="s">
        <v>69</v>
      </c>
      <c r="C67" s="388"/>
      <c r="D67" s="389"/>
      <c r="F67" s="27"/>
      <c r="G67" s="27"/>
      <c r="H67" s="27"/>
      <c r="I67" s="27"/>
      <c r="J67" s="27"/>
      <c r="K67" s="27"/>
      <c r="L67" s="27"/>
      <c r="M67" s="27"/>
    </row>
    <row r="68" spans="2:13" ht="15.75" thickBot="1" x14ac:dyDescent="0.3">
      <c r="B68" s="394" t="str">
        <f>Calculations!B69</f>
        <v/>
      </c>
      <c r="C68" s="395"/>
      <c r="D68" s="396"/>
      <c r="F68" s="199"/>
      <c r="G68" s="199"/>
      <c r="H68" s="199"/>
      <c r="I68" s="199"/>
      <c r="J68" s="199"/>
      <c r="K68" s="199"/>
      <c r="L68" s="199"/>
      <c r="M68" s="199"/>
    </row>
    <row r="69" spans="2:13" ht="36.75" customHeight="1" thickBot="1" x14ac:dyDescent="0.3">
      <c r="B69" s="412" t="s">
        <v>26</v>
      </c>
      <c r="C69" s="413"/>
      <c r="D69" s="414"/>
    </row>
    <row r="70" spans="2:13" ht="30" customHeight="1" thickBot="1" x14ac:dyDescent="0.3">
      <c r="B70" s="408" t="s">
        <v>32</v>
      </c>
      <c r="C70" s="409"/>
      <c r="D70" s="410"/>
      <c r="F70" s="407"/>
      <c r="G70" s="407"/>
      <c r="H70" s="407"/>
      <c r="I70" s="407"/>
      <c r="J70" s="407"/>
      <c r="K70" s="407"/>
      <c r="L70" s="407"/>
      <c r="M70" s="407"/>
    </row>
    <row r="71" spans="2:13" ht="15.75" thickBot="1" x14ac:dyDescent="0.3">
      <c r="B71" s="78">
        <v>29</v>
      </c>
      <c r="C71" s="19" t="s">
        <v>131</v>
      </c>
      <c r="D71" s="105"/>
    </row>
    <row r="72" spans="2:13" ht="15.75" thickBot="1" x14ac:dyDescent="0.3">
      <c r="B72" s="78">
        <v>30</v>
      </c>
      <c r="C72" s="11" t="s">
        <v>144</v>
      </c>
      <c r="D72" s="106"/>
    </row>
    <row r="73" spans="2:13" ht="30.75" thickBot="1" x14ac:dyDescent="0.3">
      <c r="B73" s="78" t="s">
        <v>170</v>
      </c>
      <c r="C73" s="11" t="s">
        <v>145</v>
      </c>
      <c r="D73" s="105"/>
    </row>
    <row r="74" spans="2:13" ht="15.75" thickBot="1" x14ac:dyDescent="0.3">
      <c r="B74" s="412" t="s">
        <v>10</v>
      </c>
      <c r="C74" s="413"/>
      <c r="D74" s="414"/>
    </row>
    <row r="75" spans="2:13" ht="15.75" thickBot="1" x14ac:dyDescent="0.3">
      <c r="B75" s="76">
        <v>31</v>
      </c>
      <c r="C75" s="11" t="s">
        <v>132</v>
      </c>
      <c r="D75" s="105"/>
    </row>
    <row r="76" spans="2:13" ht="18" customHeight="1" thickBot="1" x14ac:dyDescent="0.3">
      <c r="B76" s="76">
        <v>32</v>
      </c>
      <c r="C76" s="11" t="s">
        <v>276</v>
      </c>
      <c r="D76" s="106"/>
    </row>
    <row r="77" spans="2:13" ht="30.75" thickBot="1" x14ac:dyDescent="0.3">
      <c r="B77" s="78" t="s">
        <v>150</v>
      </c>
      <c r="C77" s="11" t="s">
        <v>134</v>
      </c>
      <c r="D77" s="105"/>
    </row>
    <row r="78" spans="2:13" ht="15.75" thickBot="1" x14ac:dyDescent="0.3">
      <c r="B78" s="412" t="s">
        <v>27</v>
      </c>
      <c r="C78" s="413"/>
      <c r="D78" s="414"/>
      <c r="E78" s="10" t="str">
        <f>IF(D80="Yes", "Please describe the platform","")</f>
        <v/>
      </c>
      <c r="F78" s="418"/>
      <c r="G78" s="418"/>
      <c r="H78" s="418"/>
      <c r="I78" s="418"/>
      <c r="J78" s="418"/>
      <c r="K78" s="418"/>
      <c r="L78" s="418"/>
      <c r="M78" s="418"/>
    </row>
    <row r="79" spans="2:13" ht="30.75" thickBot="1" x14ac:dyDescent="0.3">
      <c r="B79" s="76">
        <v>33</v>
      </c>
      <c r="C79" s="11" t="s">
        <v>171</v>
      </c>
      <c r="D79" s="105"/>
      <c r="F79" s="160"/>
      <c r="G79" s="160"/>
      <c r="H79" s="160"/>
      <c r="I79" s="160"/>
      <c r="J79" s="160"/>
      <c r="K79" s="160"/>
      <c r="L79" s="160"/>
      <c r="M79" s="160"/>
    </row>
    <row r="80" spans="2:13" ht="30.75" thickBot="1" x14ac:dyDescent="0.3">
      <c r="B80" s="76">
        <v>34</v>
      </c>
      <c r="C80" s="11" t="s">
        <v>277</v>
      </c>
      <c r="D80" s="106"/>
    </row>
    <row r="81" spans="2:15" ht="30.75" thickBot="1" x14ac:dyDescent="0.3">
      <c r="B81" s="78" t="s">
        <v>151</v>
      </c>
      <c r="C81" s="11" t="s">
        <v>137</v>
      </c>
      <c r="D81" s="105"/>
    </row>
    <row r="82" spans="2:15" ht="33.75" customHeight="1" thickBot="1" x14ac:dyDescent="0.3">
      <c r="B82" s="412" t="s">
        <v>9</v>
      </c>
      <c r="C82" s="413"/>
      <c r="D82" s="414"/>
    </row>
    <row r="83" spans="2:15" ht="28.5" customHeight="1" thickBot="1" x14ac:dyDescent="0.3">
      <c r="B83" s="435" t="s">
        <v>18</v>
      </c>
      <c r="C83" s="436"/>
      <c r="D83" s="437"/>
    </row>
    <row r="84" spans="2:15" ht="15.75" thickBot="1" x14ac:dyDescent="0.3">
      <c r="B84" s="79">
        <v>35</v>
      </c>
      <c r="C84" s="19" t="s">
        <v>133</v>
      </c>
      <c r="D84" s="105"/>
    </row>
    <row r="85" spans="2:15" ht="15.75" thickBot="1" x14ac:dyDescent="0.3">
      <c r="B85" s="79">
        <v>36</v>
      </c>
      <c r="C85" s="11" t="s">
        <v>135</v>
      </c>
      <c r="D85" s="106"/>
    </row>
    <row r="86" spans="2:15" s="37" customFormat="1" ht="30.75" thickBot="1" x14ac:dyDescent="0.3">
      <c r="B86" s="79" t="s">
        <v>172</v>
      </c>
      <c r="C86" s="11" t="s">
        <v>136</v>
      </c>
      <c r="D86" s="105"/>
      <c r="E86" s="83"/>
    </row>
    <row r="87" spans="2:15" ht="15.75" thickBot="1" x14ac:dyDescent="0.3">
      <c r="B87" s="65"/>
      <c r="C87" s="81"/>
      <c r="D87" s="82"/>
    </row>
    <row r="88" spans="2:15" s="1" customFormat="1" ht="33" customHeight="1" thickBot="1" x14ac:dyDescent="0.3">
      <c r="B88" s="432" t="s">
        <v>113</v>
      </c>
      <c r="C88" s="433"/>
      <c r="D88" s="434"/>
      <c r="E88" s="12"/>
    </row>
    <row r="89" spans="2:15" s="1" customFormat="1" ht="15.75" thickBot="1" x14ac:dyDescent="0.3">
      <c r="B89" s="429" t="str">
        <f>Calculations!B90</f>
        <v/>
      </c>
      <c r="C89" s="430"/>
      <c r="D89" s="431"/>
    </row>
    <row r="90" spans="2:15" s="1" customFormat="1" ht="30.75" thickBot="1" x14ac:dyDescent="0.3">
      <c r="B90" s="112">
        <v>37</v>
      </c>
      <c r="C90" s="365" t="s">
        <v>262</v>
      </c>
      <c r="D90" s="105"/>
    </row>
    <row r="91" spans="2:15" s="1" customFormat="1" ht="30.75" thickBot="1" x14ac:dyDescent="0.3">
      <c r="B91" s="150">
        <v>38</v>
      </c>
      <c r="C91" s="63" t="s">
        <v>86</v>
      </c>
      <c r="D91" s="106"/>
    </row>
    <row r="92" spans="2:15" ht="31.5" customHeight="1" thickBot="1" x14ac:dyDescent="0.3">
      <c r="B92" s="113" t="s">
        <v>263</v>
      </c>
      <c r="C92" s="114" t="s">
        <v>146</v>
      </c>
      <c r="D92" s="105"/>
      <c r="E92" s="1"/>
      <c r="F92" s="8"/>
      <c r="H92" s="8"/>
      <c r="I92" s="8"/>
      <c r="J92" s="8"/>
      <c r="K92" s="8"/>
      <c r="L92" s="8"/>
      <c r="M92" s="8"/>
    </row>
    <row r="93" spans="2:15" ht="28.5" customHeight="1" thickBot="1" x14ac:dyDescent="0.3">
      <c r="B93" s="425" t="s">
        <v>47</v>
      </c>
      <c r="C93" s="426"/>
      <c r="D93" s="427"/>
      <c r="E93" s="2"/>
      <c r="H93" s="8"/>
      <c r="I93" s="8"/>
      <c r="J93" s="8"/>
      <c r="K93" s="8"/>
      <c r="L93" s="8"/>
      <c r="M93" s="8"/>
      <c r="N93" s="8"/>
      <c r="O93" s="8"/>
    </row>
    <row r="94" spans="2:15" ht="15.75" customHeight="1" thickBot="1" x14ac:dyDescent="0.3">
      <c r="B94" s="419" t="str">
        <f>Calculations!B95</f>
        <v/>
      </c>
      <c r="C94" s="420"/>
      <c r="D94" s="421"/>
      <c r="E94" s="2"/>
      <c r="H94" s="8"/>
      <c r="I94" s="8"/>
      <c r="J94" s="8"/>
      <c r="K94" s="8"/>
      <c r="L94" s="8"/>
      <c r="M94" s="8"/>
      <c r="N94" s="8"/>
      <c r="O94" s="8"/>
    </row>
    <row r="95" spans="2:15" ht="27" customHeight="1" thickBot="1" x14ac:dyDescent="0.3">
      <c r="B95" s="115">
        <v>39</v>
      </c>
      <c r="C95" s="363" t="s">
        <v>124</v>
      </c>
      <c r="D95" s="364"/>
      <c r="E95" s="10" t="str">
        <f>IF(D96="Yes","Please describe the barriers:","")</f>
        <v/>
      </c>
      <c r="F95" s="428"/>
      <c r="G95" s="428"/>
      <c r="H95" s="428"/>
      <c r="I95" s="428"/>
      <c r="J95" s="428"/>
      <c r="K95" s="428"/>
      <c r="L95" s="428"/>
      <c r="M95" s="428"/>
      <c r="N95" s="8"/>
      <c r="O95" s="8"/>
    </row>
    <row r="96" spans="2:15" ht="15.75" thickBot="1" x14ac:dyDescent="0.3">
      <c r="B96" s="73">
        <v>40</v>
      </c>
      <c r="C96" s="11" t="s">
        <v>87</v>
      </c>
      <c r="D96" s="106"/>
      <c r="F96" s="110"/>
      <c r="G96" s="110"/>
      <c r="H96" s="110"/>
      <c r="I96" s="110"/>
      <c r="J96" s="110"/>
      <c r="K96" s="110"/>
      <c r="L96" s="110"/>
      <c r="M96" s="110"/>
      <c r="N96" s="8"/>
      <c r="O96" s="8"/>
    </row>
    <row r="97" spans="2:15" s="37" customFormat="1" ht="30.75" thickBot="1" x14ac:dyDescent="0.3">
      <c r="B97" s="72" t="s">
        <v>264</v>
      </c>
      <c r="C97" s="11" t="s">
        <v>270</v>
      </c>
      <c r="D97" s="105"/>
      <c r="E97" s="83"/>
    </row>
    <row r="98" spans="2:15" ht="15.75" thickBot="1" x14ac:dyDescent="0.3">
      <c r="B98" s="65"/>
      <c r="C98" s="81"/>
      <c r="D98" s="82"/>
    </row>
    <row r="99" spans="2:15" ht="32.25" customHeight="1" thickBot="1" x14ac:dyDescent="0.3">
      <c r="B99" s="422" t="s">
        <v>129</v>
      </c>
      <c r="C99" s="423"/>
      <c r="D99" s="424"/>
      <c r="E99" s="2"/>
      <c r="H99" s="8"/>
      <c r="I99" s="8"/>
      <c r="J99" s="8"/>
      <c r="K99" s="8"/>
      <c r="L99" s="8"/>
      <c r="M99" s="8"/>
      <c r="N99" s="8"/>
      <c r="O99" s="8"/>
    </row>
    <row r="100" spans="2:15" ht="15.75" thickBot="1" x14ac:dyDescent="0.3">
      <c r="B100" s="403" t="str">
        <f>Calculations!B101</f>
        <v/>
      </c>
      <c r="C100" s="404"/>
      <c r="D100" s="405"/>
    </row>
    <row r="101" spans="2:15" ht="30.75" customHeight="1" thickBot="1" x14ac:dyDescent="0.3">
      <c r="B101" s="72">
        <v>41</v>
      </c>
      <c r="C101" s="19" t="s">
        <v>273</v>
      </c>
      <c r="D101" s="105"/>
    </row>
    <row r="102" spans="2:15" ht="30.75" thickBot="1" x14ac:dyDescent="0.3">
      <c r="B102" s="72">
        <v>42</v>
      </c>
      <c r="C102" s="141" t="s">
        <v>274</v>
      </c>
      <c r="D102" s="106"/>
    </row>
    <row r="103" spans="2:15" ht="30.75" thickBot="1" x14ac:dyDescent="0.3">
      <c r="B103" s="72" t="s">
        <v>265</v>
      </c>
      <c r="C103" s="11" t="s">
        <v>275</v>
      </c>
      <c r="D103" s="105"/>
    </row>
    <row r="104" spans="2:15" ht="15.75" thickBot="1" x14ac:dyDescent="0.3">
      <c r="B104" s="72">
        <v>43</v>
      </c>
      <c r="C104" s="11" t="s">
        <v>88</v>
      </c>
      <c r="D104" s="105"/>
      <c r="E104"/>
    </row>
    <row r="105" spans="2:15" ht="15.75" thickBot="1" x14ac:dyDescent="0.3">
      <c r="B105" s="72">
        <v>44</v>
      </c>
      <c r="C105" s="11" t="s">
        <v>231</v>
      </c>
      <c r="D105" s="106"/>
      <c r="E105"/>
    </row>
    <row r="106" spans="2:15" s="1" customFormat="1" ht="15.75" thickBot="1" x14ac:dyDescent="0.3">
      <c r="B106" s="72" t="s">
        <v>266</v>
      </c>
      <c r="C106" s="11" t="s">
        <v>7</v>
      </c>
      <c r="D106" s="105"/>
    </row>
    <row r="107" spans="2:15" ht="15.75" thickBot="1" x14ac:dyDescent="0.3">
      <c r="B107" s="31"/>
      <c r="C107" s="50"/>
      <c r="D107" s="143"/>
      <c r="E107"/>
    </row>
    <row r="108" spans="2:15" ht="15.75" thickBot="1" x14ac:dyDescent="0.3">
      <c r="B108" s="438" t="s">
        <v>130</v>
      </c>
      <c r="C108" s="439"/>
      <c r="D108" s="440"/>
      <c r="E108"/>
    </row>
    <row r="109" spans="2:15" ht="15.75" thickBot="1" x14ac:dyDescent="0.3">
      <c r="B109" s="403"/>
      <c r="C109" s="404"/>
      <c r="D109" s="405"/>
      <c r="E109"/>
    </row>
    <row r="110" spans="2:15" ht="15.75" thickBot="1" x14ac:dyDescent="0.3">
      <c r="B110" s="73">
        <v>45</v>
      </c>
      <c r="C110" s="66" t="s">
        <v>126</v>
      </c>
      <c r="D110" s="105"/>
      <c r="E110"/>
    </row>
    <row r="111" spans="2:15" ht="15.75" thickBot="1" x14ac:dyDescent="0.3">
      <c r="B111" s="144">
        <v>46</v>
      </c>
      <c r="C111" s="4" t="s">
        <v>125</v>
      </c>
      <c r="D111" s="106"/>
      <c r="E111"/>
    </row>
    <row r="112" spans="2:15" ht="15.75" thickBot="1" x14ac:dyDescent="0.3">
      <c r="B112" s="144" t="s">
        <v>267</v>
      </c>
      <c r="C112" s="4" t="s">
        <v>7</v>
      </c>
      <c r="D112" s="105"/>
      <c r="E112"/>
    </row>
    <row r="113" spans="2:5" ht="15.75" thickBot="1" x14ac:dyDescent="0.3">
      <c r="B113" s="403"/>
      <c r="C113" s="404"/>
      <c r="D113" s="405"/>
      <c r="E113"/>
    </row>
    <row r="114" spans="2:5" ht="15.75" thickBot="1" x14ac:dyDescent="0.3">
      <c r="B114" s="144">
        <v>47</v>
      </c>
      <c r="C114" s="4" t="s">
        <v>127</v>
      </c>
      <c r="D114" s="105"/>
      <c r="E114"/>
    </row>
    <row r="115" spans="2:5" ht="15.75" thickBot="1" x14ac:dyDescent="0.3">
      <c r="B115" s="144">
        <v>48</v>
      </c>
      <c r="C115" s="4" t="s">
        <v>128</v>
      </c>
      <c r="D115" s="360"/>
      <c r="E115"/>
    </row>
    <row r="116" spans="2:5" ht="15.75" thickBot="1" x14ac:dyDescent="0.3">
      <c r="B116" s="145" t="s">
        <v>268</v>
      </c>
      <c r="C116" s="146" t="s">
        <v>7</v>
      </c>
      <c r="D116" s="105"/>
      <c r="E116"/>
    </row>
    <row r="117" spans="2:5" x14ac:dyDescent="0.25">
      <c r="E117"/>
    </row>
    <row r="118" spans="2:5" x14ac:dyDescent="0.25">
      <c r="E118"/>
    </row>
    <row r="119" spans="2:5" x14ac:dyDescent="0.25">
      <c r="E119"/>
    </row>
    <row r="120" spans="2:5" x14ac:dyDescent="0.25">
      <c r="E120"/>
    </row>
    <row r="121" spans="2:5" x14ac:dyDescent="0.25">
      <c r="E121"/>
    </row>
    <row r="122" spans="2:5" x14ac:dyDescent="0.25">
      <c r="B122"/>
      <c r="C122"/>
      <c r="E122"/>
    </row>
    <row r="123" spans="2:5" x14ac:dyDescent="0.25">
      <c r="B123"/>
      <c r="C123"/>
      <c r="E123"/>
    </row>
    <row r="124" spans="2:5" x14ac:dyDescent="0.25">
      <c r="B124"/>
      <c r="C124"/>
      <c r="E124"/>
    </row>
    <row r="125" spans="2:5" x14ac:dyDescent="0.25">
      <c r="B125"/>
      <c r="C125"/>
      <c r="E125"/>
    </row>
    <row r="126" spans="2:5" x14ac:dyDescent="0.25">
      <c r="B126"/>
      <c r="C126"/>
      <c r="E126"/>
    </row>
    <row r="127" spans="2:5" x14ac:dyDescent="0.25">
      <c r="B127"/>
      <c r="C127"/>
      <c r="E127"/>
    </row>
    <row r="128" spans="2:5" x14ac:dyDescent="0.25">
      <c r="B128"/>
      <c r="C128"/>
      <c r="E128"/>
    </row>
    <row r="129" spans="2:5" x14ac:dyDescent="0.25">
      <c r="B129"/>
      <c r="C129"/>
      <c r="E129"/>
    </row>
    <row r="130" spans="2:5" x14ac:dyDescent="0.25">
      <c r="B130"/>
      <c r="C130"/>
      <c r="E130"/>
    </row>
    <row r="131" spans="2:5" x14ac:dyDescent="0.25">
      <c r="B131"/>
      <c r="C131"/>
      <c r="E131"/>
    </row>
    <row r="132" spans="2:5" x14ac:dyDescent="0.25">
      <c r="B132"/>
      <c r="C132"/>
      <c r="E132"/>
    </row>
    <row r="133" spans="2:5" x14ac:dyDescent="0.25">
      <c r="B133"/>
      <c r="C133"/>
      <c r="E133"/>
    </row>
    <row r="134" spans="2:5" x14ac:dyDescent="0.25">
      <c r="B134"/>
      <c r="C134"/>
      <c r="E134"/>
    </row>
    <row r="135" spans="2:5" x14ac:dyDescent="0.25">
      <c r="B135"/>
      <c r="C135"/>
      <c r="E135"/>
    </row>
    <row r="136" spans="2:5" x14ac:dyDescent="0.25">
      <c r="B136"/>
      <c r="C136"/>
      <c r="E136"/>
    </row>
    <row r="137" spans="2:5" x14ac:dyDescent="0.25">
      <c r="B137"/>
      <c r="C137"/>
      <c r="E137"/>
    </row>
    <row r="138" spans="2:5" x14ac:dyDescent="0.25">
      <c r="B138"/>
      <c r="C138"/>
      <c r="E138"/>
    </row>
    <row r="139" spans="2:5" x14ac:dyDescent="0.25">
      <c r="B139"/>
      <c r="C139"/>
      <c r="E139"/>
    </row>
    <row r="140" spans="2:5" x14ac:dyDescent="0.25">
      <c r="B140"/>
      <c r="C140"/>
      <c r="E140"/>
    </row>
    <row r="141" spans="2:5" x14ac:dyDescent="0.25">
      <c r="B141"/>
      <c r="C141"/>
      <c r="E141"/>
    </row>
    <row r="142" spans="2:5" x14ac:dyDescent="0.25">
      <c r="B142"/>
      <c r="C142"/>
      <c r="E142"/>
    </row>
    <row r="143" spans="2:5" x14ac:dyDescent="0.25">
      <c r="B143"/>
      <c r="C143"/>
      <c r="E143"/>
    </row>
    <row r="144" spans="2:5" x14ac:dyDescent="0.25">
      <c r="B144"/>
      <c r="C144"/>
      <c r="E144"/>
    </row>
    <row r="145" spans="2:5" x14ac:dyDescent="0.25">
      <c r="B145"/>
      <c r="C145"/>
      <c r="E145"/>
    </row>
    <row r="146" spans="2:5" x14ac:dyDescent="0.25">
      <c r="B146"/>
      <c r="C146"/>
      <c r="E146"/>
    </row>
    <row r="147" spans="2:5" x14ac:dyDescent="0.25">
      <c r="B147"/>
      <c r="C147"/>
      <c r="E147"/>
    </row>
    <row r="148" spans="2:5" x14ac:dyDescent="0.25">
      <c r="B148"/>
      <c r="C148"/>
      <c r="E148"/>
    </row>
    <row r="149" spans="2:5" x14ac:dyDescent="0.25">
      <c r="B149"/>
      <c r="C149"/>
    </row>
  </sheetData>
  <sheetProtection sheet="1" objects="1" scenarios="1"/>
  <mergeCells count="42">
    <mergeCell ref="B109:D109"/>
    <mergeCell ref="B113:D113"/>
    <mergeCell ref="B108:D108"/>
    <mergeCell ref="B29:D29"/>
    <mergeCell ref="B100:D100"/>
    <mergeCell ref="B78:D78"/>
    <mergeCell ref="B74:D74"/>
    <mergeCell ref="F78:M78"/>
    <mergeCell ref="B94:D94"/>
    <mergeCell ref="B99:D99"/>
    <mergeCell ref="B82:D82"/>
    <mergeCell ref="B93:D93"/>
    <mergeCell ref="F95:M95"/>
    <mergeCell ref="B89:D89"/>
    <mergeCell ref="B88:D88"/>
    <mergeCell ref="B83:D83"/>
    <mergeCell ref="F70:M70"/>
    <mergeCell ref="B70:D70"/>
    <mergeCell ref="B68:D68"/>
    <mergeCell ref="B54:D54"/>
    <mergeCell ref="B19:D19"/>
    <mergeCell ref="B24:D24"/>
    <mergeCell ref="B38:D38"/>
    <mergeCell ref="B69:D69"/>
    <mergeCell ref="B39:D39"/>
    <mergeCell ref="B37:D37"/>
    <mergeCell ref="B1:D1"/>
    <mergeCell ref="B8:D8"/>
    <mergeCell ref="B67:D67"/>
    <mergeCell ref="F47:M47"/>
    <mergeCell ref="F49:M49"/>
    <mergeCell ref="F51:M51"/>
    <mergeCell ref="B53:D53"/>
    <mergeCell ref="B60:D60"/>
    <mergeCell ref="B2:D2"/>
    <mergeCell ref="B18:D18"/>
    <mergeCell ref="B23:D23"/>
    <mergeCell ref="B9:D9"/>
    <mergeCell ref="B28:D28"/>
    <mergeCell ref="B10:D10"/>
    <mergeCell ref="B14:D14"/>
    <mergeCell ref="F45:M45"/>
  </mergeCells>
  <conditionalFormatting sqref="B105:D106">
    <cfRule type="expression" dxfId="52" priority="159">
      <formula>$D$104="No"</formula>
    </cfRule>
  </conditionalFormatting>
  <conditionalFormatting sqref="B102:D103">
    <cfRule type="expression" dxfId="51" priority="158">
      <formula>$D$101="No"</formula>
    </cfRule>
  </conditionalFormatting>
  <conditionalFormatting sqref="B85:D86">
    <cfRule type="expression" dxfId="50" priority="156">
      <formula>$D$84="No"</formula>
    </cfRule>
  </conditionalFormatting>
  <conditionalFormatting sqref="C73">
    <cfRule type="expression" dxfId="49" priority="151">
      <formula>$D$71="No"</formula>
    </cfRule>
  </conditionalFormatting>
  <conditionalFormatting sqref="B72:D73">
    <cfRule type="expression" dxfId="48" priority="150">
      <formula>$D$71="No"</formula>
    </cfRule>
  </conditionalFormatting>
  <conditionalFormatting sqref="B13:D13">
    <cfRule type="expression" dxfId="47" priority="147">
      <formula>$D$11="No"</formula>
    </cfRule>
  </conditionalFormatting>
  <conditionalFormatting sqref="B16:D17">
    <cfRule type="expression" dxfId="46" priority="144">
      <formula>$D$15="No"</formula>
    </cfRule>
  </conditionalFormatting>
  <conditionalFormatting sqref="B21:D22">
    <cfRule type="expression" dxfId="45" priority="141">
      <formula>$D$20="No"</formula>
    </cfRule>
  </conditionalFormatting>
  <conditionalFormatting sqref="B26:D27">
    <cfRule type="expression" dxfId="44" priority="139">
      <formula>$D$25="No"</formula>
    </cfRule>
  </conditionalFormatting>
  <conditionalFormatting sqref="B48:D49">
    <cfRule type="expression" dxfId="43" priority="133">
      <formula>$D$47="No"</formula>
    </cfRule>
  </conditionalFormatting>
  <conditionalFormatting sqref="B56:D56">
    <cfRule type="expression" dxfId="42" priority="129">
      <formula>$D$55&gt;0</formula>
    </cfRule>
  </conditionalFormatting>
  <conditionalFormatting sqref="B58:D59">
    <cfRule type="expression" dxfId="41" priority="128">
      <formula>$D$57="No"</formula>
    </cfRule>
  </conditionalFormatting>
  <conditionalFormatting sqref="B64:D65">
    <cfRule type="expression" dxfId="40" priority="126">
      <formula>$D$63="No"</formula>
    </cfRule>
  </conditionalFormatting>
  <conditionalFormatting sqref="B4:D4">
    <cfRule type="expression" dxfId="39" priority="108">
      <formula>$D$3&gt;0</formula>
    </cfRule>
  </conditionalFormatting>
  <conditionalFormatting sqref="B6:D6">
    <cfRule type="expression" dxfId="38" priority="107">
      <formula>$D$5&gt;0</formula>
    </cfRule>
  </conditionalFormatting>
  <conditionalFormatting sqref="B22:D22">
    <cfRule type="expression" dxfId="37" priority="105">
      <formula>$D$21&gt;0</formula>
    </cfRule>
  </conditionalFormatting>
  <conditionalFormatting sqref="B17:D17">
    <cfRule type="expression" dxfId="36" priority="103">
      <formula>$D$16&gt;0</formula>
    </cfRule>
  </conditionalFormatting>
  <conditionalFormatting sqref="B27:D27">
    <cfRule type="expression" dxfId="35" priority="101">
      <formula>$D$26&gt;0</formula>
    </cfRule>
  </conditionalFormatting>
  <conditionalFormatting sqref="B32:D32">
    <cfRule type="expression" dxfId="34" priority="98">
      <formula>$D$31&gt;0</formula>
    </cfRule>
  </conditionalFormatting>
  <conditionalFormatting sqref="B35:D35">
    <cfRule type="expression" dxfId="33" priority="97">
      <formula>$D$34&gt;0</formula>
    </cfRule>
  </conditionalFormatting>
  <conditionalFormatting sqref="B41:D41">
    <cfRule type="expression" dxfId="32" priority="95">
      <formula>$D$40&gt;0</formula>
    </cfRule>
  </conditionalFormatting>
  <conditionalFormatting sqref="B43:D43">
    <cfRule type="expression" dxfId="31" priority="94">
      <formula>$D$42&gt;0</formula>
    </cfRule>
  </conditionalFormatting>
  <conditionalFormatting sqref="B49:D49">
    <cfRule type="expression" dxfId="30" priority="92">
      <formula>$D$48&gt;0</formula>
    </cfRule>
  </conditionalFormatting>
  <conditionalFormatting sqref="B52:D52">
    <cfRule type="expression" dxfId="29" priority="89">
      <formula>$D$51&gt;0</formula>
    </cfRule>
  </conditionalFormatting>
  <conditionalFormatting sqref="B59:D59">
    <cfRule type="expression" dxfId="28" priority="85">
      <formula>$D$58&gt;0</formula>
    </cfRule>
  </conditionalFormatting>
  <conditionalFormatting sqref="B65:D65">
    <cfRule type="expression" dxfId="27" priority="83">
      <formula>$D$64&gt;0</formula>
    </cfRule>
  </conditionalFormatting>
  <conditionalFormatting sqref="B62:D62">
    <cfRule type="expression" dxfId="26" priority="82">
      <formula>$D$61&gt;0</formula>
    </cfRule>
  </conditionalFormatting>
  <conditionalFormatting sqref="B73:D73">
    <cfRule type="expression" dxfId="25" priority="78">
      <formula>$D$72&gt;0</formula>
    </cfRule>
  </conditionalFormatting>
  <conditionalFormatting sqref="B81:D81">
    <cfRule type="expression" dxfId="24" priority="75">
      <formula>$D$80&gt;0</formula>
    </cfRule>
  </conditionalFormatting>
  <conditionalFormatting sqref="B86:D86">
    <cfRule type="expression" dxfId="23" priority="72">
      <formula>$D$85&gt;0</formula>
    </cfRule>
  </conditionalFormatting>
  <conditionalFormatting sqref="B103:D103">
    <cfRule type="expression" dxfId="22" priority="70">
      <formula>$D$102&gt;0</formula>
    </cfRule>
  </conditionalFormatting>
  <conditionalFormatting sqref="B106:D106">
    <cfRule type="expression" dxfId="21" priority="67">
      <formula>$D$105&gt;0</formula>
    </cfRule>
  </conditionalFormatting>
  <conditionalFormatting sqref="B13:D13">
    <cfRule type="expression" dxfId="20" priority="63">
      <formula>$D$12&gt;0</formula>
    </cfRule>
  </conditionalFormatting>
  <conditionalFormatting sqref="F95:M96">
    <cfRule type="expression" dxfId="19" priority="54">
      <formula>$D$96="Yes"</formula>
    </cfRule>
  </conditionalFormatting>
  <conditionalFormatting sqref="B46:D46">
    <cfRule type="expression" dxfId="18" priority="52">
      <formula>$D$45&gt;0</formula>
    </cfRule>
  </conditionalFormatting>
  <conditionalFormatting sqref="B76:D77">
    <cfRule type="expression" dxfId="17" priority="34">
      <formula>$D$75="No"</formula>
    </cfRule>
  </conditionalFormatting>
  <conditionalFormatting sqref="B77:D77">
    <cfRule type="expression" dxfId="16" priority="30">
      <formula>$D$76&gt;0</formula>
    </cfRule>
  </conditionalFormatting>
  <conditionalFormatting sqref="B111:D112">
    <cfRule type="expression" dxfId="15" priority="23">
      <formula>$D$110="No"</formula>
    </cfRule>
  </conditionalFormatting>
  <conditionalFormatting sqref="B112:D112">
    <cfRule type="expression" dxfId="14" priority="22">
      <formula>$D$111&gt;0</formula>
    </cfRule>
  </conditionalFormatting>
  <conditionalFormatting sqref="B115:D116">
    <cfRule type="expression" dxfId="13" priority="17">
      <formula>$D$114="No"</formula>
    </cfRule>
  </conditionalFormatting>
  <conditionalFormatting sqref="B116:D116">
    <cfRule type="expression" dxfId="12" priority="16">
      <formula>$D$115&gt;0</formula>
    </cfRule>
  </conditionalFormatting>
  <conditionalFormatting sqref="B45:D46">
    <cfRule type="expression" dxfId="11" priority="15">
      <formula>$D$44="No"</formula>
    </cfRule>
  </conditionalFormatting>
  <conditionalFormatting sqref="B96:D97">
    <cfRule type="expression" dxfId="10" priority="14">
      <formula>$D$95="No"</formula>
    </cfRule>
  </conditionalFormatting>
  <conditionalFormatting sqref="B12:D12">
    <cfRule type="expression" dxfId="9" priority="11">
      <formula>$D$11="No"</formula>
    </cfRule>
  </conditionalFormatting>
  <conditionalFormatting sqref="B80:D81">
    <cfRule type="expression" dxfId="8" priority="6">
      <formula>$D$79="No"</formula>
    </cfRule>
  </conditionalFormatting>
  <conditionalFormatting sqref="B51:D52">
    <cfRule type="expression" dxfId="7" priority="5">
      <formula>$D$50="No"</formula>
    </cfRule>
  </conditionalFormatting>
  <conditionalFormatting sqref="B97:D97">
    <cfRule type="expression" dxfId="6" priority="4">
      <formula>$D$96&gt;0</formula>
    </cfRule>
  </conditionalFormatting>
  <conditionalFormatting sqref="B92:D92">
    <cfRule type="expression" dxfId="5" priority="3">
      <formula>$D$90="No"</formula>
    </cfRule>
    <cfRule type="expression" dxfId="4" priority="2">
      <formula>$D$91&gt;0</formula>
    </cfRule>
  </conditionalFormatting>
  <conditionalFormatting sqref="B91:D91">
    <cfRule type="expression" dxfId="3" priority="1">
      <formula>$D$90="No"</formula>
    </cfRule>
  </conditionalFormatting>
  <dataValidations xWindow="751" yWindow="490" count="20">
    <dataValidation type="list" allowBlank="1" showInputMessage="1" showErrorMessage="1" sqref="D9 D28 D50 D23">
      <formula1>"Yes, No, Don't know"</formula1>
    </dataValidation>
    <dataValidation type="list" errorStyle="warning" allowBlank="1" showInputMessage="1" showErrorMessage="1" sqref="D24 D60 D19 D29:D30 D33">
      <formula1>"Yes, No, Don't know"</formula1>
    </dataValidation>
    <dataValidation allowBlank="1" showErrorMessage="1" sqref="F70:M70"/>
    <dataValidation type="whole" allowBlank="1" showInputMessage="1" showErrorMessage="1" prompt="Number of IFA dispensed" sqref="D14">
      <formula1>0</formula1>
      <formula2>10000000</formula2>
    </dataValidation>
    <dataValidation allowBlank="1" showInputMessage="1" showErrorMessage="1" prompt="If number is known, enter it here as a percent._x000a_" sqref="D16"/>
    <dataValidation type="list" errorStyle="warning" allowBlank="1" showInputMessage="1" showErrorMessage="1" promptTitle="Prevalence estimate" prompt="Where the number for prevalence isn't known, estimate the ..." sqref="D98 D36 D66 D87">
      <formula1>"High, Moderate, Low, not problem"</formula1>
    </dataValidation>
    <dataValidation type="list" errorStyle="warning" allowBlank="1" showInputMessage="1" showErrorMessage="1" error="Please select from the dropdown list, if possible." sqref="Q1 D15 D44 D57 D63 D71 D75 D84 D101 D20 D25 D114 D47 D104 D110 D95 D79 D11 D90">
      <formula1>"Yes, No"</formula1>
    </dataValidation>
    <dataValidation type="list" errorStyle="warning" allowBlank="1" showInputMessage="1" showErrorMessage="1" error="Please select from the dropdown list" prompt="Where a number for coverage isn't known choose from the list to describe the program/campaign." sqref="R1 D17 D22 D27 D116 D35 D106:D107 D49 D59 D46 D86 D103 D81 D73 D65 D52 D77 D32 D112 D97 D92">
      <formula1>"Poor, Fair, Good, Excellent"</formula1>
    </dataValidation>
    <dataValidation type="list" errorStyle="warning" allowBlank="1" showInputMessage="1" showErrorMessage="1" sqref="S1">
      <formula1>"Poor, Average, Good"</formula1>
    </dataValidation>
    <dataValidation type="list" errorStyle="warning" allowBlank="1" showInputMessage="1" showErrorMessage="1" prompt="Where percentage is not known choose from the list to describe the program." sqref="D6 D4">
      <formula1>"Low, Average, High"</formula1>
    </dataValidation>
    <dataValidation errorStyle="warning" allowBlank="1" showInputMessage="1" showErrorMessage="1" sqref="D61 D7"/>
    <dataValidation errorStyle="warning" allowBlank="1" showInputMessage="1" showErrorMessage="1" error="Please select from the dropdown list, if possible." sqref="D12 D96 D91"/>
    <dataValidation allowBlank="1" showInputMessage="1" showErrorMessage="1" prompt="If number is known, enter it here as a percent else leave blank _x000a_" sqref="D42"/>
    <dataValidation allowBlank="1" showInputMessage="1" showErrorMessage="1" prompt="If number is known, enter it here as a percent else leave blank. _x000a_" sqref="D21"/>
    <dataValidation allowBlank="1" showInputMessage="1" showErrorMessage="1" prompt="If number is known, enter it here as a percent else leave blank. " sqref="D3 D5"/>
    <dataValidation allowBlank="1" showInputMessage="1" showErrorMessage="1" prompt="If number is known, enter it here as a percent, else leave blank._x000a_" sqref="D26 D48 D51 D55 D58 D64 D72 D80 D85 D102 D105 D76"/>
    <dataValidation type="list" allowBlank="1" showInputMessage="1" showErrorMessage="1" sqref="T1 D41 D43 D56 D62">
      <formula1>"None, Low, Medium, High"</formula1>
    </dataValidation>
    <dataValidation type="list" errorStyle="warning" allowBlank="1" showInputMessage="1" showErrorMessage="1" error="Please select from the dropdown list" prompt="Where a number of women receiving IFA to calculate coverage is not known choose from the list to describe the program." sqref="D13">
      <formula1>"Poor, Fair, Good, Excellent"</formula1>
    </dataValidation>
    <dataValidation errorStyle="warning" allowBlank="1" showInputMessage="1" showErrorMessage="1" prompt="If number is known, enter it here as a percent, else leave blank" sqref="D31 D34"/>
    <dataValidation allowBlank="1" showInputMessage="1" showErrorMessage="1" prompt="If number is known, enter it here as a percent, else leave blank._x000a__x000a_" sqref="D40"/>
  </dataValidation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pageSetUpPr fitToPage="1"/>
  </sheetPr>
  <dimension ref="A1:Y142"/>
  <sheetViews>
    <sheetView showGridLines="0" showRowColHeaders="0" zoomScale="77" zoomScaleNormal="77" zoomScaleSheetLayoutView="100" zoomScalePageLayoutView="150" workbookViewId="0">
      <selection activeCell="A6" sqref="A6"/>
    </sheetView>
  </sheetViews>
  <sheetFormatPr defaultColWidth="8.85546875" defaultRowHeight="15" x14ac:dyDescent="0.25"/>
  <cols>
    <col min="1" max="1" width="5.42578125" customWidth="1"/>
    <col min="6" max="6" width="9.140625" customWidth="1"/>
    <col min="7" max="7" width="5.42578125" customWidth="1"/>
    <col min="9" max="9" width="10.42578125" customWidth="1"/>
    <col min="10" max="10" width="8.42578125" customWidth="1"/>
    <col min="12" max="12" width="5.42578125" customWidth="1"/>
    <col min="14" max="14" width="10.7109375" bestFit="1" customWidth="1"/>
    <col min="15" max="15" width="10.42578125" customWidth="1"/>
    <col min="16" max="16" width="15.42578125" customWidth="1"/>
    <col min="17" max="17" width="9.140625" customWidth="1"/>
    <col min="18" max="18" width="5.42578125" customWidth="1"/>
  </cols>
  <sheetData>
    <row r="1" spans="1:25" ht="33" customHeight="1" x14ac:dyDescent="0.25">
      <c r="A1" s="140"/>
      <c r="B1" s="140"/>
      <c r="C1" s="140"/>
      <c r="D1" s="140"/>
      <c r="E1" s="140"/>
      <c r="F1" s="140"/>
      <c r="G1" s="140"/>
      <c r="H1" s="140"/>
      <c r="I1" s="140"/>
      <c r="J1" s="140"/>
      <c r="K1" s="140"/>
      <c r="L1" s="140"/>
      <c r="M1" s="140"/>
      <c r="N1" s="140"/>
      <c r="O1" s="140"/>
      <c r="P1" s="140"/>
      <c r="Q1" s="140"/>
      <c r="R1" s="140"/>
      <c r="S1" s="140"/>
    </row>
    <row r="2" spans="1:25" ht="33" customHeight="1" x14ac:dyDescent="0.25">
      <c r="A2" s="140"/>
      <c r="B2" s="140"/>
      <c r="C2" s="140"/>
      <c r="D2" s="140"/>
      <c r="E2" s="140"/>
      <c r="F2" s="140"/>
      <c r="G2" s="140"/>
      <c r="H2" s="140"/>
      <c r="I2" s="140"/>
      <c r="J2" s="140"/>
      <c r="K2" s="140"/>
      <c r="L2" s="140"/>
      <c r="M2" s="140"/>
      <c r="N2" s="140"/>
      <c r="O2" s="140"/>
      <c r="P2" s="140"/>
      <c r="Q2" s="140"/>
      <c r="R2" s="140"/>
      <c r="S2" s="140"/>
    </row>
    <row r="3" spans="1:25" ht="33" customHeight="1" x14ac:dyDescent="0.25">
      <c r="A3" s="140"/>
      <c r="B3" s="140"/>
      <c r="C3" s="140"/>
      <c r="D3" s="140"/>
      <c r="E3" s="140"/>
      <c r="F3" s="140"/>
      <c r="G3" s="140"/>
      <c r="H3" s="140"/>
      <c r="I3" s="140"/>
      <c r="J3" s="140"/>
      <c r="K3" s="140"/>
      <c r="L3" s="140"/>
      <c r="M3" s="140"/>
      <c r="N3" s="140"/>
      <c r="O3" s="140"/>
      <c r="P3" s="140"/>
      <c r="Q3" s="140"/>
      <c r="R3" s="140"/>
      <c r="S3" s="140"/>
    </row>
    <row r="6" spans="1:25" ht="23.25" x14ac:dyDescent="0.25">
      <c r="K6" s="128"/>
      <c r="L6" s="128"/>
      <c r="M6" s="128"/>
      <c r="N6" s="128"/>
      <c r="O6" s="128"/>
      <c r="P6" s="128"/>
      <c r="Q6" s="128"/>
      <c r="R6" s="61"/>
    </row>
    <row r="7" spans="1:25" ht="26.25" customHeight="1" x14ac:dyDescent="0.25">
      <c r="K7" s="134"/>
      <c r="L7" s="135"/>
      <c r="M7" s="136"/>
      <c r="N7" s="137"/>
      <c r="O7" s="135"/>
      <c r="P7" s="138"/>
      <c r="Q7" s="138"/>
      <c r="R7" s="139"/>
      <c r="S7" s="134"/>
      <c r="U7" s="2"/>
      <c r="V7" s="2"/>
      <c r="W7" s="2"/>
      <c r="X7" s="2"/>
      <c r="Y7" s="2"/>
    </row>
    <row r="8" spans="1:25" ht="26.25" customHeight="1" x14ac:dyDescent="0.25">
      <c r="N8" s="121">
        <f>Calculations!P15</f>
        <v>0</v>
      </c>
      <c r="O8" s="196">
        <f>Calculations!N15</f>
        <v>0</v>
      </c>
      <c r="P8" s="132" t="s">
        <v>61</v>
      </c>
      <c r="Q8" s="132"/>
      <c r="U8" s="2"/>
      <c r="V8" s="130"/>
      <c r="W8" s="130"/>
      <c r="X8" s="130"/>
      <c r="Y8" s="2"/>
    </row>
    <row r="9" spans="1:25" ht="26.25" customHeight="1" x14ac:dyDescent="0.25">
      <c r="N9" s="362">
        <f>Calculations!P16</f>
        <v>0</v>
      </c>
      <c r="O9" s="196">
        <f>Calculations!N16</f>
        <v>0</v>
      </c>
      <c r="P9" s="132" t="s">
        <v>45</v>
      </c>
      <c r="Q9" s="132"/>
      <c r="T9" s="16"/>
      <c r="U9" s="2"/>
      <c r="V9" s="130"/>
      <c r="W9" s="130"/>
      <c r="X9" s="130"/>
      <c r="Y9" s="2"/>
    </row>
    <row r="10" spans="1:25" ht="26.25" customHeight="1" x14ac:dyDescent="0.25">
      <c r="N10" s="121">
        <f>Calculations!P17</f>
        <v>0</v>
      </c>
      <c r="O10" s="196">
        <f>Calculations!N17</f>
        <v>0</v>
      </c>
      <c r="P10" s="132" t="s">
        <v>155</v>
      </c>
      <c r="Q10" s="132"/>
      <c r="U10" s="2"/>
      <c r="V10" s="130"/>
      <c r="W10" s="130"/>
      <c r="X10" s="130"/>
      <c r="Y10" s="2"/>
    </row>
    <row r="11" spans="1:25" ht="26.25" customHeight="1" x14ac:dyDescent="0.25">
      <c r="M11" s="1"/>
      <c r="N11" s="211">
        <f>Calculations!P18</f>
        <v>0</v>
      </c>
      <c r="O11" s="212">
        <f>Calculations!N18</f>
        <v>0</v>
      </c>
      <c r="P11" s="213" t="s">
        <v>45</v>
      </c>
      <c r="Q11" s="213"/>
      <c r="R11" s="1"/>
      <c r="S11" s="1"/>
      <c r="T11" s="1"/>
      <c r="U11" s="2"/>
      <c r="V11" s="130"/>
      <c r="W11" s="130"/>
      <c r="X11" s="130"/>
      <c r="Y11" s="2"/>
    </row>
    <row r="12" spans="1:25" ht="26.25" customHeight="1" x14ac:dyDescent="0.25">
      <c r="K12" s="130"/>
      <c r="L12" s="130"/>
      <c r="M12" s="130"/>
      <c r="N12" s="441">
        <f>Calculations!P11</f>
        <v>0</v>
      </c>
      <c r="O12" s="442">
        <f>Calculations!N11</f>
        <v>0</v>
      </c>
      <c r="P12" s="443" t="s">
        <v>61</v>
      </c>
      <c r="Q12" s="443"/>
      <c r="R12" s="443"/>
      <c r="S12" s="443"/>
      <c r="U12" s="2"/>
      <c r="V12" s="2"/>
      <c r="W12" s="2"/>
      <c r="X12" s="2"/>
      <c r="Y12" s="2"/>
    </row>
    <row r="13" spans="1:25" ht="26.25" customHeight="1" x14ac:dyDescent="0.25">
      <c r="K13" s="130"/>
      <c r="L13" s="130"/>
      <c r="M13" s="130"/>
      <c r="N13" s="441"/>
      <c r="O13" s="442"/>
      <c r="P13" s="443"/>
      <c r="Q13" s="443"/>
      <c r="R13" s="443"/>
      <c r="S13" s="443"/>
      <c r="U13" s="2"/>
      <c r="V13" s="2"/>
      <c r="W13" s="2"/>
      <c r="X13" s="2"/>
      <c r="Y13" s="2"/>
    </row>
    <row r="14" spans="1:25" ht="26.25" customHeight="1" x14ac:dyDescent="0.3">
      <c r="K14" s="128"/>
      <c r="L14" s="128"/>
      <c r="M14" s="131"/>
      <c r="N14" s="195">
        <f>Calculations!P13</f>
        <v>0</v>
      </c>
      <c r="O14" s="196">
        <f>Calculations!N13</f>
        <v>0</v>
      </c>
      <c r="P14" s="133" t="s">
        <v>61</v>
      </c>
      <c r="Q14" s="133"/>
      <c r="R14" s="159"/>
      <c r="S14" s="158"/>
    </row>
    <row r="15" spans="1:25" ht="26.25" customHeight="1" x14ac:dyDescent="0.35">
      <c r="K15" s="129"/>
      <c r="L15" s="128"/>
      <c r="M15" s="131"/>
      <c r="N15" s="195">
        <f>Calculations!P14</f>
        <v>0</v>
      </c>
      <c r="O15" s="196">
        <f>Calculations!N14</f>
        <v>0</v>
      </c>
      <c r="P15" s="133" t="s">
        <v>248</v>
      </c>
      <c r="Q15" s="133"/>
      <c r="R15" s="157"/>
      <c r="S15" s="157"/>
    </row>
    <row r="16" spans="1:25" ht="15.75" x14ac:dyDescent="0.25">
      <c r="K16" s="118"/>
      <c r="L16" s="2"/>
      <c r="M16" s="2"/>
      <c r="N16" s="2"/>
      <c r="O16" s="69"/>
      <c r="P16" s="2"/>
      <c r="Q16" s="2"/>
    </row>
    <row r="17" spans="11:24" ht="15.75" x14ac:dyDescent="0.25">
      <c r="K17" s="118"/>
      <c r="L17" s="2"/>
      <c r="M17" s="2"/>
      <c r="N17" s="2"/>
      <c r="O17" s="2"/>
      <c r="P17" s="2"/>
      <c r="Q17" s="2"/>
    </row>
    <row r="18" spans="11:24" ht="15.75" x14ac:dyDescent="0.25">
      <c r="K18" s="118"/>
      <c r="L18" s="2"/>
      <c r="M18" s="2"/>
      <c r="N18" s="2"/>
      <c r="O18" s="2"/>
      <c r="P18" s="2"/>
      <c r="Q18" s="2"/>
    </row>
    <row r="19" spans="11:24" ht="15.75" x14ac:dyDescent="0.25">
      <c r="K19" s="118"/>
      <c r="L19" s="2"/>
      <c r="M19" s="2"/>
      <c r="N19" s="2"/>
      <c r="O19" s="2"/>
      <c r="P19" s="2"/>
      <c r="Q19" s="2"/>
    </row>
    <row r="20" spans="11:24" x14ac:dyDescent="0.25">
      <c r="K20" s="2"/>
      <c r="L20" s="2"/>
      <c r="M20" s="2"/>
      <c r="N20" s="2"/>
      <c r="O20" s="2"/>
      <c r="P20" s="2"/>
      <c r="Q20" s="2"/>
    </row>
    <row r="21" spans="11:24" x14ac:dyDescent="0.25">
      <c r="K21" s="2"/>
      <c r="L21" s="2"/>
      <c r="M21" s="2"/>
      <c r="N21" s="2"/>
      <c r="O21" s="2"/>
      <c r="P21" s="2"/>
      <c r="Q21" s="2"/>
    </row>
    <row r="22" spans="11:24" x14ac:dyDescent="0.25">
      <c r="K22" s="2"/>
      <c r="L22" s="2"/>
      <c r="M22" s="2"/>
      <c r="N22" s="2"/>
      <c r="O22" s="2"/>
      <c r="P22" s="2"/>
      <c r="Q22" s="2"/>
    </row>
    <row r="23" spans="11:24" x14ac:dyDescent="0.25">
      <c r="K23" s="2"/>
      <c r="L23" s="2"/>
      <c r="M23" s="2"/>
      <c r="N23" s="2"/>
      <c r="O23" s="2"/>
      <c r="P23" s="2"/>
      <c r="Q23" s="2"/>
      <c r="U23" s="117"/>
    </row>
    <row r="24" spans="11:24" x14ac:dyDescent="0.25">
      <c r="K24" s="2"/>
      <c r="L24" s="2"/>
      <c r="M24" s="2"/>
      <c r="N24" s="2"/>
      <c r="O24" s="2"/>
      <c r="P24" s="2"/>
      <c r="Q24" s="2"/>
      <c r="U24" s="117"/>
    </row>
    <row r="25" spans="11:24" x14ac:dyDescent="0.25">
      <c r="K25" s="2"/>
      <c r="L25" s="2"/>
      <c r="M25" s="2"/>
      <c r="N25" s="2"/>
      <c r="O25" s="2"/>
      <c r="P25" s="2"/>
      <c r="Q25" s="2"/>
      <c r="U25" s="117"/>
    </row>
    <row r="26" spans="11:24" x14ac:dyDescent="0.25">
      <c r="K26" s="2"/>
      <c r="L26" s="2"/>
      <c r="M26" s="2"/>
      <c r="N26" s="2"/>
      <c r="O26" s="2"/>
      <c r="P26" s="2"/>
      <c r="Q26" s="2"/>
      <c r="X26" s="117"/>
    </row>
    <row r="27" spans="11:24" x14ac:dyDescent="0.25">
      <c r="K27" s="2"/>
      <c r="L27" s="2"/>
      <c r="M27" s="2"/>
      <c r="N27" s="2"/>
      <c r="O27" s="2"/>
      <c r="P27" s="2"/>
      <c r="Q27" s="2"/>
    </row>
    <row r="28" spans="11:24" x14ac:dyDescent="0.25">
      <c r="K28" s="2"/>
      <c r="L28" s="2"/>
      <c r="M28" s="2"/>
      <c r="N28" s="2"/>
      <c r="O28" s="2"/>
      <c r="P28" s="2"/>
      <c r="Q28" s="2"/>
    </row>
    <row r="29" spans="11:24" x14ac:dyDescent="0.25">
      <c r="K29" s="2"/>
      <c r="L29" s="2"/>
      <c r="M29" s="2"/>
      <c r="N29" s="2"/>
      <c r="O29" s="2"/>
      <c r="P29" s="2"/>
      <c r="Q29" s="2"/>
    </row>
    <row r="30" spans="11:24" x14ac:dyDescent="0.25">
      <c r="K30" s="2"/>
      <c r="L30" s="2"/>
      <c r="M30" s="2"/>
      <c r="N30" s="2"/>
      <c r="O30" s="2"/>
      <c r="P30" s="2"/>
      <c r="Q30" s="2"/>
    </row>
    <row r="31" spans="11:24" x14ac:dyDescent="0.25">
      <c r="K31" s="2"/>
      <c r="L31" s="2"/>
      <c r="M31" s="2"/>
      <c r="N31" s="2"/>
      <c r="O31" s="2"/>
      <c r="P31" s="2"/>
      <c r="Q31" s="2"/>
    </row>
    <row r="32" spans="11:24" x14ac:dyDescent="0.25">
      <c r="K32" s="2"/>
      <c r="L32" s="2"/>
      <c r="M32" s="2"/>
      <c r="N32" s="2"/>
      <c r="O32" s="2"/>
      <c r="P32" s="2"/>
      <c r="Q32" s="2"/>
    </row>
    <row r="33" spans="1:17" x14ac:dyDescent="0.25">
      <c r="K33" s="2"/>
      <c r="L33" s="2"/>
      <c r="M33" s="2"/>
      <c r="N33" s="2"/>
      <c r="O33" s="2"/>
      <c r="P33" s="2"/>
      <c r="Q33" s="2"/>
    </row>
    <row r="34" spans="1:17" x14ac:dyDescent="0.25">
      <c r="K34" s="2"/>
      <c r="L34" s="2"/>
      <c r="M34" s="2"/>
      <c r="N34" s="2"/>
      <c r="O34" s="2"/>
      <c r="P34" s="2"/>
      <c r="Q34" s="2"/>
    </row>
    <row r="35" spans="1:17" x14ac:dyDescent="0.25">
      <c r="K35" s="2"/>
      <c r="L35" s="2"/>
      <c r="M35" s="2"/>
      <c r="N35" s="2"/>
      <c r="O35" s="2"/>
      <c r="P35" s="2"/>
      <c r="Q35" s="2"/>
    </row>
    <row r="36" spans="1:17" x14ac:dyDescent="0.25">
      <c r="K36" s="2"/>
      <c r="L36" s="2"/>
      <c r="M36" s="2"/>
      <c r="N36" s="2"/>
      <c r="O36" s="2"/>
      <c r="P36" s="2"/>
      <c r="Q36" s="2"/>
    </row>
    <row r="37" spans="1:17" x14ac:dyDescent="0.25">
      <c r="K37" s="2"/>
      <c r="L37" s="2"/>
      <c r="M37" s="2"/>
      <c r="N37" s="2"/>
      <c r="O37" s="2"/>
      <c r="P37" s="2"/>
      <c r="Q37" s="2"/>
    </row>
    <row r="38" spans="1:17" x14ac:dyDescent="0.25">
      <c r="K38" s="2"/>
      <c r="L38" s="2"/>
      <c r="M38" s="2"/>
      <c r="N38" s="2"/>
      <c r="O38" s="2"/>
      <c r="P38" s="2"/>
      <c r="Q38" s="2"/>
    </row>
    <row r="39" spans="1:17" x14ac:dyDescent="0.25">
      <c r="K39" s="2"/>
      <c r="L39" s="2"/>
      <c r="M39" s="2"/>
      <c r="N39" s="2"/>
      <c r="O39" s="2"/>
      <c r="P39" s="2"/>
      <c r="Q39" s="2"/>
    </row>
    <row r="40" spans="1:17" x14ac:dyDescent="0.25">
      <c r="K40" s="2"/>
      <c r="L40" s="2"/>
      <c r="M40" s="2"/>
      <c r="N40" s="2"/>
      <c r="O40" s="2"/>
      <c r="P40" s="2"/>
      <c r="Q40" s="2"/>
    </row>
    <row r="41" spans="1:17" x14ac:dyDescent="0.25">
      <c r="K41" s="2"/>
      <c r="L41" s="2"/>
      <c r="M41" s="2"/>
      <c r="N41" s="2"/>
      <c r="O41" s="2"/>
      <c r="P41" s="2"/>
      <c r="Q41" s="2"/>
    </row>
    <row r="42" spans="1:17" x14ac:dyDescent="0.25">
      <c r="K42" s="2"/>
      <c r="L42" s="2"/>
      <c r="M42" s="2"/>
      <c r="N42" s="2"/>
      <c r="O42" s="2"/>
      <c r="P42" s="2"/>
      <c r="Q42" s="2"/>
    </row>
    <row r="43" spans="1:17" x14ac:dyDescent="0.25">
      <c r="K43" s="2"/>
      <c r="L43" s="2"/>
      <c r="M43" s="2"/>
      <c r="N43" s="2"/>
      <c r="O43" s="2"/>
      <c r="P43" s="2"/>
      <c r="Q43" s="2"/>
    </row>
    <row r="44" spans="1:17" x14ac:dyDescent="0.25">
      <c r="K44" s="2"/>
      <c r="L44" s="2"/>
      <c r="M44" s="2"/>
      <c r="N44" s="2"/>
      <c r="O44" s="2"/>
      <c r="P44" s="2"/>
      <c r="Q44" s="2"/>
    </row>
    <row r="45" spans="1:17" x14ac:dyDescent="0.25">
      <c r="K45" s="2"/>
      <c r="L45" s="2"/>
      <c r="M45" s="2"/>
      <c r="N45" s="2"/>
      <c r="O45" s="2"/>
      <c r="P45" s="2"/>
      <c r="Q45" s="2"/>
    </row>
    <row r="46" spans="1:17" x14ac:dyDescent="0.25">
      <c r="K46" s="2"/>
      <c r="L46" s="2"/>
      <c r="M46" s="2"/>
      <c r="N46" s="2"/>
      <c r="O46" s="2"/>
      <c r="P46" s="2"/>
      <c r="Q46" s="2"/>
    </row>
    <row r="48" spans="1:17" x14ac:dyDescent="0.25">
      <c r="A48" s="1"/>
      <c r="B48" s="1"/>
      <c r="C48" s="1"/>
      <c r="D48" s="1"/>
      <c r="E48" s="1"/>
      <c r="F48" s="1"/>
    </row>
    <row r="49" spans="1:21" x14ac:dyDescent="0.25">
      <c r="A49" s="1"/>
      <c r="B49" s="1"/>
      <c r="C49" s="1"/>
      <c r="D49" s="1"/>
      <c r="E49" s="1"/>
      <c r="F49" s="1"/>
      <c r="G49" s="1"/>
      <c r="H49" s="1"/>
      <c r="I49" s="1"/>
      <c r="J49" s="1"/>
      <c r="K49" s="1"/>
      <c r="M49" s="1"/>
      <c r="N49" s="1"/>
      <c r="O49" s="1"/>
      <c r="P49" s="1"/>
      <c r="Q49" s="1"/>
    </row>
    <row r="50" spans="1:21" x14ac:dyDescent="0.25">
      <c r="A50" s="1"/>
      <c r="B50" s="1"/>
      <c r="C50" s="1"/>
      <c r="D50" s="1"/>
      <c r="E50" s="1"/>
      <c r="F50" s="1"/>
      <c r="G50" s="1"/>
      <c r="H50" s="37"/>
      <c r="I50" s="1"/>
      <c r="J50" s="38"/>
      <c r="K50" s="38"/>
      <c r="M50" s="1"/>
      <c r="N50" s="1"/>
      <c r="O50" s="1"/>
      <c r="P50" s="1"/>
      <c r="Q50" s="1"/>
    </row>
    <row r="51" spans="1:21" ht="15" customHeight="1" x14ac:dyDescent="0.25">
      <c r="A51" s="1"/>
      <c r="B51" s="1"/>
      <c r="C51" s="1"/>
      <c r="D51" s="1"/>
      <c r="E51" s="1"/>
      <c r="F51" s="1"/>
      <c r="G51" s="1"/>
      <c r="H51" s="1"/>
      <c r="I51" s="1"/>
      <c r="J51" s="39"/>
      <c r="K51" s="40"/>
      <c r="M51" s="1"/>
      <c r="N51" s="41"/>
      <c r="O51" s="41"/>
      <c r="P51" s="41"/>
      <c r="Q51" s="1"/>
    </row>
    <row r="52" spans="1:21" ht="15" customHeight="1" x14ac:dyDescent="0.25">
      <c r="A52" s="1"/>
      <c r="B52" s="1"/>
      <c r="C52" s="1"/>
      <c r="D52" s="1"/>
      <c r="E52" s="1"/>
      <c r="F52" s="1"/>
      <c r="G52" s="1"/>
      <c r="H52" s="1"/>
      <c r="I52" s="1"/>
      <c r="J52" s="119"/>
      <c r="K52" s="20"/>
      <c r="M52" s="1"/>
      <c r="N52" s="41"/>
      <c r="O52" s="41"/>
      <c r="P52" s="41"/>
      <c r="Q52" s="1"/>
    </row>
    <row r="53" spans="1:21" ht="15" customHeight="1" x14ac:dyDescent="0.25">
      <c r="A53" s="1"/>
      <c r="B53" s="1"/>
      <c r="C53" s="1"/>
      <c r="D53" s="1"/>
      <c r="E53" s="1"/>
      <c r="F53" s="1"/>
      <c r="G53" s="1"/>
      <c r="H53" s="1"/>
      <c r="I53" s="1"/>
      <c r="J53" s="119"/>
      <c r="K53" s="20"/>
      <c r="M53" s="1"/>
      <c r="N53" s="41"/>
      <c r="O53" s="41"/>
      <c r="P53" s="41"/>
      <c r="Q53" s="1"/>
    </row>
    <row r="54" spans="1:21" ht="15.75" customHeight="1" x14ac:dyDescent="0.25">
      <c r="A54" s="1"/>
      <c r="B54" s="1"/>
      <c r="C54" s="1"/>
      <c r="D54" s="1"/>
      <c r="E54" s="1"/>
      <c r="F54" s="1"/>
      <c r="G54" s="1"/>
      <c r="H54" s="1"/>
      <c r="I54" s="1"/>
      <c r="J54" s="119"/>
      <c r="K54" s="20"/>
      <c r="M54" s="1"/>
      <c r="N54" s="42"/>
      <c r="O54" s="42"/>
      <c r="P54" s="42"/>
      <c r="Q54" s="1"/>
    </row>
    <row r="55" spans="1:21" x14ac:dyDescent="0.25">
      <c r="A55" s="1"/>
      <c r="B55" s="1"/>
      <c r="C55" s="1"/>
      <c r="D55" s="1"/>
      <c r="E55" s="1"/>
      <c r="F55" s="1"/>
      <c r="G55" s="1"/>
      <c r="H55" s="1"/>
      <c r="I55" s="1"/>
      <c r="J55" s="119"/>
      <c r="K55" s="20"/>
      <c r="M55" s="1"/>
      <c r="N55" s="42"/>
      <c r="O55" s="42"/>
      <c r="P55" s="42"/>
      <c r="Q55" s="1"/>
    </row>
    <row r="56" spans="1:21" ht="18.75" customHeight="1" x14ac:dyDescent="0.25">
      <c r="A56" s="1"/>
      <c r="B56" s="1"/>
      <c r="C56" s="1"/>
      <c r="D56" s="1"/>
      <c r="E56" s="1"/>
      <c r="F56" s="1"/>
      <c r="G56" s="1"/>
      <c r="H56" s="43"/>
      <c r="I56" s="43"/>
      <c r="J56" s="44"/>
      <c r="K56" s="24"/>
      <c r="M56" s="1"/>
      <c r="N56" s="1"/>
      <c r="O56" s="1"/>
      <c r="P56" s="1"/>
      <c r="Q56" s="1"/>
    </row>
    <row r="57" spans="1:21" x14ac:dyDescent="0.25">
      <c r="A57" s="1"/>
      <c r="B57" s="1"/>
      <c r="C57" s="1"/>
      <c r="D57" s="1"/>
      <c r="E57" s="1"/>
      <c r="F57" s="1"/>
      <c r="G57" s="1"/>
      <c r="H57" s="43"/>
      <c r="I57" s="43"/>
      <c r="J57" s="44"/>
      <c r="K57" s="24"/>
      <c r="M57" s="1"/>
      <c r="N57" s="1"/>
      <c r="O57" s="1"/>
      <c r="P57" s="1"/>
      <c r="Q57" s="119"/>
    </row>
    <row r="58" spans="1:21" x14ac:dyDescent="0.25">
      <c r="A58" s="1"/>
      <c r="B58" s="1"/>
      <c r="C58" s="1"/>
      <c r="D58" s="1"/>
      <c r="E58" s="1"/>
      <c r="F58" s="1"/>
      <c r="G58" s="1"/>
      <c r="H58" s="1"/>
      <c r="I58" s="1"/>
      <c r="J58" s="119"/>
      <c r="K58" s="119"/>
      <c r="M58" s="1"/>
      <c r="N58" s="1"/>
      <c r="O58" s="1"/>
      <c r="P58" s="1"/>
      <c r="Q58" s="119"/>
    </row>
    <row r="59" spans="1:21" x14ac:dyDescent="0.25">
      <c r="A59" s="1"/>
      <c r="B59" s="1"/>
      <c r="C59" s="1"/>
      <c r="D59" s="1"/>
      <c r="E59" s="1"/>
      <c r="F59" s="1"/>
      <c r="G59" s="1"/>
      <c r="H59" s="43"/>
      <c r="I59" s="43"/>
      <c r="J59" s="44"/>
      <c r="K59" s="24"/>
      <c r="M59" s="1"/>
      <c r="N59" s="1"/>
      <c r="O59" s="1"/>
      <c r="P59" s="1"/>
      <c r="Q59" s="119"/>
    </row>
    <row r="60" spans="1:21" x14ac:dyDescent="0.25">
      <c r="A60" s="1"/>
      <c r="B60" s="1"/>
      <c r="C60" s="1"/>
      <c r="D60" s="1"/>
      <c r="E60" s="1"/>
      <c r="F60" s="1"/>
      <c r="G60" s="1"/>
      <c r="H60" s="43"/>
      <c r="I60" s="43"/>
      <c r="J60" s="44"/>
      <c r="K60" s="24"/>
      <c r="M60" s="1"/>
      <c r="N60" s="1"/>
      <c r="O60" s="1"/>
      <c r="P60" s="1"/>
      <c r="Q60" s="35"/>
    </row>
    <row r="61" spans="1:21" x14ac:dyDescent="0.25">
      <c r="A61" s="3"/>
      <c r="B61" s="3"/>
      <c r="C61" s="3"/>
      <c r="D61" s="3"/>
      <c r="E61" s="3"/>
      <c r="F61" s="3"/>
      <c r="G61" s="3"/>
      <c r="H61" s="3"/>
      <c r="I61" s="3"/>
      <c r="J61" s="119"/>
      <c r="K61" s="119"/>
      <c r="L61" s="2"/>
      <c r="M61" s="3"/>
      <c r="N61" s="3"/>
      <c r="O61" s="3"/>
      <c r="P61" s="1"/>
      <c r="Q61" s="35"/>
      <c r="R61" s="2"/>
    </row>
    <row r="62" spans="1:21" x14ac:dyDescent="0.25">
      <c r="A62" s="2"/>
      <c r="B62" s="3"/>
      <c r="C62" s="3"/>
      <c r="D62" s="3"/>
      <c r="E62" s="3"/>
      <c r="F62" s="3"/>
      <c r="G62" s="3"/>
      <c r="H62" s="3"/>
      <c r="I62" s="3"/>
      <c r="J62" s="3"/>
      <c r="K62" s="1"/>
      <c r="L62" s="1"/>
      <c r="M62" s="3"/>
      <c r="N62" s="3"/>
      <c r="O62" s="3"/>
      <c r="P62" s="3"/>
      <c r="Q62" s="1"/>
    </row>
    <row r="63" spans="1:21" s="1" customFormat="1" x14ac:dyDescent="0.25">
      <c r="A63" s="3"/>
      <c r="B63" s="3"/>
      <c r="C63" s="3"/>
      <c r="D63" s="3"/>
      <c r="E63" s="3"/>
      <c r="F63" s="3"/>
      <c r="G63" s="3"/>
      <c r="H63" s="3"/>
      <c r="I63" s="3"/>
      <c r="J63" s="3"/>
      <c r="M63" s="3"/>
      <c r="N63" s="3"/>
      <c r="O63" s="3"/>
      <c r="P63" s="3"/>
      <c r="U63" s="21"/>
    </row>
    <row r="64" spans="1:21" x14ac:dyDescent="0.25">
      <c r="B64" s="1"/>
      <c r="C64" s="1"/>
      <c r="D64" s="1"/>
      <c r="E64" s="1"/>
      <c r="F64" s="1"/>
      <c r="H64" s="1"/>
      <c r="I64" s="1"/>
      <c r="J64" s="1"/>
      <c r="K64" s="1"/>
      <c r="M64" s="1"/>
      <c r="N64" s="1"/>
      <c r="O64" s="1"/>
      <c r="P64" s="1"/>
      <c r="Q64" s="1"/>
    </row>
    <row r="65" spans="2:17" ht="15.75" customHeight="1" x14ac:dyDescent="0.25">
      <c r="B65" s="37"/>
      <c r="C65" s="1"/>
      <c r="D65" s="1"/>
      <c r="E65" s="1"/>
      <c r="F65" s="1"/>
      <c r="H65" s="37"/>
      <c r="I65" s="1"/>
      <c r="J65" s="1"/>
      <c r="K65" s="1"/>
      <c r="M65" s="45"/>
      <c r="N65" s="45"/>
      <c r="O65" s="45"/>
      <c r="P65" s="45"/>
      <c r="Q65" s="46"/>
    </row>
    <row r="66" spans="2:17" ht="15.75" customHeight="1" x14ac:dyDescent="0.25">
      <c r="B66" s="53"/>
      <c r="C66" s="53"/>
      <c r="D66" s="1"/>
      <c r="E66" s="54"/>
      <c r="F66" s="54"/>
      <c r="H66" s="49"/>
      <c r="I66" s="50"/>
      <c r="J66" s="51"/>
      <c r="K66" s="51"/>
      <c r="M66" s="45"/>
      <c r="N66" s="45"/>
      <c r="O66" s="45"/>
      <c r="P66" s="45"/>
      <c r="Q66" s="46"/>
    </row>
    <row r="67" spans="2:17" ht="15.75" customHeight="1" x14ac:dyDescent="0.25">
      <c r="B67" s="53"/>
      <c r="C67" s="53"/>
      <c r="D67" s="1"/>
      <c r="E67" s="54"/>
      <c r="F67" s="54"/>
      <c r="H67" s="49"/>
      <c r="I67" s="50"/>
      <c r="J67" s="51"/>
      <c r="K67" s="51"/>
      <c r="M67" s="1"/>
      <c r="N67" s="1"/>
      <c r="O67" s="1"/>
      <c r="P67" s="1"/>
      <c r="Q67" s="1"/>
    </row>
    <row r="68" spans="2:17" ht="15.75" customHeight="1" x14ac:dyDescent="0.25">
      <c r="B68" s="122"/>
      <c r="C68" s="122"/>
      <c r="D68" s="3"/>
      <c r="E68" s="123"/>
      <c r="F68" s="123"/>
      <c r="H68" s="1"/>
      <c r="I68" s="1"/>
      <c r="J68" s="1"/>
      <c r="K68" s="1"/>
      <c r="M68" s="45"/>
      <c r="N68" s="45"/>
      <c r="O68" s="45"/>
      <c r="P68" s="45"/>
      <c r="Q68" s="46"/>
    </row>
    <row r="69" spans="2:17" ht="16.5" customHeight="1" x14ac:dyDescent="0.25">
      <c r="B69" s="22"/>
      <c r="C69" s="22"/>
      <c r="D69" s="22"/>
      <c r="E69" s="22"/>
      <c r="F69" s="22"/>
      <c r="G69" s="2"/>
      <c r="H69" s="52"/>
      <c r="I69" s="3"/>
      <c r="J69" s="3"/>
      <c r="K69" s="3"/>
      <c r="L69" s="2"/>
      <c r="M69" s="45"/>
      <c r="N69" s="45"/>
      <c r="O69" s="45"/>
      <c r="P69" s="45"/>
      <c r="Q69" s="46"/>
    </row>
    <row r="70" spans="2:17" ht="15" customHeight="1" x14ac:dyDescent="0.25">
      <c r="B70" s="22"/>
      <c r="C70" s="22"/>
      <c r="D70" s="22"/>
      <c r="E70" s="22"/>
      <c r="F70" s="22"/>
      <c r="H70" s="1"/>
      <c r="I70" s="1"/>
      <c r="J70" s="1"/>
      <c r="K70" s="1"/>
      <c r="M70" s="47"/>
      <c r="N70" s="47"/>
      <c r="O70" s="47"/>
      <c r="P70" s="47"/>
      <c r="Q70" s="48"/>
    </row>
    <row r="71" spans="2:17" ht="16.5" customHeight="1" x14ac:dyDescent="0.25">
      <c r="B71" s="37"/>
      <c r="C71" s="1"/>
      <c r="D71" s="55"/>
      <c r="E71" s="56"/>
      <c r="F71" s="56"/>
      <c r="H71" s="37"/>
      <c r="I71" s="1"/>
      <c r="J71" s="1"/>
      <c r="K71" s="1"/>
      <c r="M71" s="45"/>
      <c r="N71" s="45"/>
      <c r="O71" s="45"/>
      <c r="P71" s="45"/>
      <c r="Q71" s="46"/>
    </row>
    <row r="72" spans="2:17" ht="15" customHeight="1" x14ac:dyDescent="0.3">
      <c r="B72" s="57"/>
      <c r="C72" s="58"/>
      <c r="D72" s="59"/>
      <c r="E72" s="60"/>
      <c r="F72" s="60"/>
      <c r="H72" s="49"/>
      <c r="I72" s="24"/>
      <c r="J72" s="44"/>
      <c r="K72" s="44"/>
      <c r="M72" s="45"/>
      <c r="N72" s="45"/>
      <c r="O72" s="45"/>
      <c r="P72" s="45"/>
      <c r="Q72" s="46"/>
    </row>
    <row r="73" spans="2:17" ht="15" customHeight="1" x14ac:dyDescent="0.3">
      <c r="B73" s="57"/>
      <c r="C73" s="58"/>
      <c r="D73" s="59"/>
      <c r="E73" s="60"/>
      <c r="F73" s="60"/>
      <c r="H73" s="49"/>
      <c r="I73" s="24"/>
      <c r="J73" s="44"/>
      <c r="K73" s="44"/>
      <c r="M73" s="45"/>
      <c r="N73" s="45"/>
      <c r="O73" s="45"/>
      <c r="P73" s="45"/>
      <c r="Q73" s="48"/>
    </row>
    <row r="74" spans="2:17" ht="15" customHeight="1" x14ac:dyDescent="0.25">
      <c r="B74" s="57"/>
      <c r="C74" s="1"/>
      <c r="D74" s="39"/>
      <c r="E74" s="60"/>
      <c r="F74" s="60"/>
      <c r="H74" s="1"/>
      <c r="I74" s="1"/>
      <c r="J74" s="1"/>
      <c r="K74" s="1"/>
      <c r="M74" s="45"/>
      <c r="N74" s="45"/>
      <c r="O74" s="45"/>
      <c r="P74" s="45"/>
      <c r="Q74" s="48"/>
    </row>
    <row r="75" spans="2:17" ht="15" customHeight="1" x14ac:dyDescent="0.25">
      <c r="B75" s="57"/>
      <c r="C75" s="1"/>
      <c r="D75" s="1"/>
      <c r="E75" s="35"/>
      <c r="F75" s="35"/>
      <c r="H75" s="49"/>
      <c r="I75" s="22"/>
      <c r="J75" s="43"/>
      <c r="K75" s="43"/>
      <c r="M75" s="45"/>
      <c r="N75" s="45"/>
      <c r="O75" s="45"/>
      <c r="P75" s="45"/>
      <c r="Q75" s="46"/>
    </row>
    <row r="76" spans="2:17" ht="15" customHeight="1" x14ac:dyDescent="0.25">
      <c r="B76" s="57"/>
      <c r="C76" s="1"/>
      <c r="D76" s="119"/>
      <c r="E76" s="35"/>
      <c r="F76" s="35"/>
      <c r="H76" s="49"/>
      <c r="I76" s="22"/>
      <c r="J76" s="43"/>
      <c r="K76" s="43"/>
      <c r="M76" s="45"/>
      <c r="N76" s="45"/>
      <c r="O76" s="45"/>
      <c r="P76" s="45"/>
      <c r="Q76" s="46"/>
    </row>
    <row r="141" spans="1:19" ht="15" customHeight="1" x14ac:dyDescent="0.25">
      <c r="A141" s="33" t="s">
        <v>0</v>
      </c>
      <c r="B141" s="33"/>
      <c r="C141" s="33"/>
      <c r="D141" s="33"/>
      <c r="E141" s="33"/>
      <c r="F141" s="33"/>
      <c r="G141" s="33"/>
      <c r="H141" s="33"/>
      <c r="I141" s="33"/>
      <c r="J141" s="33"/>
      <c r="K141" s="33"/>
      <c r="L141" s="33"/>
      <c r="M141" s="33"/>
      <c r="N141" s="33"/>
      <c r="O141" s="33"/>
      <c r="P141" s="33"/>
      <c r="Q141" s="33"/>
      <c r="R141" s="33"/>
      <c r="S141" s="33"/>
    </row>
    <row r="142" spans="1:19" x14ac:dyDescent="0.25">
      <c r="A142" s="33"/>
      <c r="B142" s="33"/>
      <c r="C142" s="33"/>
      <c r="D142" s="33"/>
      <c r="E142" s="33"/>
      <c r="F142" s="33"/>
      <c r="G142" s="33"/>
      <c r="H142" s="33"/>
      <c r="I142" s="33"/>
      <c r="J142" s="33"/>
      <c r="K142" s="33"/>
      <c r="L142" s="33"/>
      <c r="M142" s="33"/>
      <c r="N142" s="33"/>
      <c r="O142" s="33"/>
      <c r="P142" s="33"/>
      <c r="Q142" s="33"/>
      <c r="R142" s="33"/>
      <c r="S142" s="33"/>
    </row>
  </sheetData>
  <sheetProtection sheet="1" objects="1" scenarios="1"/>
  <mergeCells count="3">
    <mergeCell ref="N12:N13"/>
    <mergeCell ref="O12:O13"/>
    <mergeCell ref="P12:S13"/>
  </mergeCells>
  <conditionalFormatting sqref="D76">
    <cfRule type="iconSet" priority="15">
      <iconSet iconSet="3Symbols" showValue="0">
        <cfvo type="percent" val="0"/>
        <cfvo type="num" val="1"/>
        <cfvo type="num" val="2"/>
      </iconSet>
    </cfRule>
  </conditionalFormatting>
  <conditionalFormatting sqref="Q65">
    <cfRule type="iconSet" priority="13">
      <iconSet iconSet="3Symbols" showValue="0">
        <cfvo type="percent" val="0"/>
        <cfvo type="num" val="1"/>
        <cfvo type="num" val="2"/>
      </iconSet>
    </cfRule>
  </conditionalFormatting>
  <conditionalFormatting sqref="N11">
    <cfRule type="iconSet" priority="4">
      <iconSet iconSet="5Rating" showValue="0">
        <cfvo type="percent" val="0"/>
        <cfvo type="num" val="0.01"/>
        <cfvo type="num" val="0.1"/>
        <cfvo type="num" val="0.4"/>
        <cfvo type="num" val="0.8"/>
      </iconSet>
    </cfRule>
  </conditionalFormatting>
  <conditionalFormatting sqref="N8 N9 N10 N11 N12 N14 N15">
    <cfRule type="iconSet" priority="3">
      <iconSet iconSet="5Rating" showValue="0">
        <cfvo type="percent" val="0"/>
        <cfvo type="num" val="0.01"/>
        <cfvo type="num" val="0.1"/>
        <cfvo type="num" val="0.4"/>
        <cfvo type="num" val="0.8"/>
      </iconSet>
    </cfRule>
  </conditionalFormatting>
  <conditionalFormatting sqref="J61:K61">
    <cfRule type="iconSet" priority="190">
      <iconSet iconSet="3Symbols" showValue="0">
        <cfvo type="percent" val="0"/>
        <cfvo type="num" val="1"/>
        <cfvo type="num" val="2"/>
      </iconSet>
    </cfRule>
  </conditionalFormatting>
  <printOptions horizontalCentered="1" verticalCentered="1"/>
  <pageMargins left="0.7" right="0.7" top="0.75" bottom="0.75" header="0.3" footer="0.3"/>
  <pageSetup paperSize="9" scale="73"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0" id="{D91D1AD9-3D71-4507-9E5E-DF5CBF503C55}">
            <x14:iconSet iconSet="3Symbols" showValue="0" custom="1">
              <x14:cfvo type="percent">
                <xm:f>0</xm:f>
              </x14:cfvo>
              <x14:cfvo type="num" gte="0">
                <xm:f>0</xm:f>
              </x14:cfvo>
              <x14:cfvo type="num">
                <xm:f>2</xm:f>
              </x14:cfvo>
              <x14:cfIcon iconSet="3Symbols" iconId="0"/>
              <x14:cfIcon iconSet="3Symbols" iconId="0"/>
              <x14:cfIcon iconSet="3Symbols" iconId="2"/>
            </x14:iconSet>
          </x14:cfRule>
          <xm:sqref>Q57:Q59</xm:sqref>
        </x14:conditionalFormatting>
        <x14:conditionalFormatting xmlns:xm="http://schemas.microsoft.com/office/excel/2006/main">
          <x14:cfRule type="iconSet" priority="8" id="{5BFF539E-C3CE-43B9-BBCC-42B65F0865CE}">
            <x14:iconSet iconSet="3Symbols" showValue="0" custom="1">
              <x14:cfvo type="percent">
                <xm:f>0</xm:f>
              </x14:cfvo>
              <x14:cfvo type="percent">
                <xm:f>0</xm:f>
              </x14:cfvo>
              <x14:cfvo type="percent">
                <xm:f>2</xm:f>
              </x14:cfvo>
              <x14:cfIcon iconSet="3Symbols" iconId="0"/>
              <x14:cfIcon iconSet="3Symbols" iconId="0"/>
              <x14:cfIcon iconSet="3Symbols" iconId="2"/>
            </x14:iconSet>
          </x14:cfRule>
          <xm:sqref>E72:F76</xm:sqref>
        </x14:conditionalFormatting>
        <x14:conditionalFormatting xmlns:xm="http://schemas.microsoft.com/office/excel/2006/main">
          <x14:cfRule type="iconSet" priority="7" id="{9FE24555-E078-4311-9F1F-658877DA2FAE}">
            <x14:iconSet iconSet="3Symbols" showValue="0" custom="1">
              <x14:cfvo type="percent">
                <xm:f>0</xm:f>
              </x14:cfvo>
              <x14:cfvo type="num">
                <xm:f>0</xm:f>
              </x14:cfvo>
              <x14:cfvo type="num">
                <xm:f>2</xm:f>
              </x14:cfvo>
              <x14:cfIcon iconSet="3Symbols" iconId="0"/>
              <x14:cfIcon iconSet="3Symbols" iconId="0"/>
              <x14:cfIcon iconSet="3Symbols" iconId="2"/>
            </x14:iconSet>
          </x14:cfRule>
          <xm:sqref>Q68 Q73:Q76 Q70:Q71</xm:sqref>
        </x14:conditionalFormatting>
        <x14:conditionalFormatting xmlns:xm="http://schemas.microsoft.com/office/excel/2006/main">
          <x14:cfRule type="iconSet" priority="196" id="{4CA7FE2F-AD05-4AD0-9F5E-1AD30C5C5D7F}">
            <x14:iconSet iconSet="3Symbols" showValue="0" custom="1">
              <x14:cfvo type="percent">
                <xm:f>0</xm:f>
              </x14:cfvo>
              <x14:cfvo type="num">
                <xm:f>0</xm:f>
              </x14:cfvo>
              <x14:cfvo type="num">
                <xm:f>2</xm:f>
              </x14:cfvo>
              <x14:cfIcon iconSet="3Symbols" iconId="0"/>
              <x14:cfIcon iconSet="3Symbols" iconId="0"/>
              <x14:cfIcon iconSet="3Symbols" iconId="2"/>
            </x14:iconSet>
          </x14:cfRule>
          <xm:sqref>J52:K56 J59:K59</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pageSetUpPr fitToPage="1"/>
  </sheetPr>
  <dimension ref="A2:AB48"/>
  <sheetViews>
    <sheetView showGridLines="0" showRowColHeaders="0" zoomScale="71" zoomScaleNormal="71" zoomScaleSheetLayoutView="90" workbookViewId="0">
      <selection activeCell="V14" sqref="V14"/>
    </sheetView>
  </sheetViews>
  <sheetFormatPr defaultColWidth="8.85546875" defaultRowHeight="15" x14ac:dyDescent="0.25"/>
  <cols>
    <col min="2" max="2" width="10.140625" customWidth="1"/>
    <col min="3" max="3" width="8.42578125" customWidth="1"/>
    <col min="14" max="17" width="12.7109375" customWidth="1"/>
  </cols>
  <sheetData>
    <row r="2" spans="1:22" ht="15" customHeight="1" x14ac:dyDescent="0.25">
      <c r="F2" s="468"/>
      <c r="G2" s="468"/>
      <c r="H2" s="468"/>
      <c r="I2" s="468"/>
      <c r="J2" s="468"/>
      <c r="K2" s="468"/>
      <c r="L2" s="468"/>
      <c r="M2" s="468"/>
      <c r="N2" s="468"/>
      <c r="O2" s="468"/>
    </row>
    <row r="3" spans="1:22" ht="15" customHeight="1" x14ac:dyDescent="0.25">
      <c r="F3" s="468"/>
      <c r="G3" s="468"/>
      <c r="H3" s="468"/>
      <c r="I3" s="468"/>
      <c r="J3" s="468"/>
      <c r="K3" s="468"/>
      <c r="L3" s="468"/>
      <c r="M3" s="468"/>
      <c r="N3" s="468"/>
      <c r="O3" s="468"/>
    </row>
    <row r="6" spans="1:22" x14ac:dyDescent="0.25">
      <c r="V6" s="117"/>
    </row>
    <row r="7" spans="1:22" x14ac:dyDescent="0.25">
      <c r="V7" s="117"/>
    </row>
    <row r="8" spans="1:22" s="2" customFormat="1" x14ac:dyDescent="0.25"/>
    <row r="9" spans="1:22" s="2" customFormat="1" ht="20.25" customHeight="1" x14ac:dyDescent="0.25"/>
    <row r="10" spans="1:22" s="2" customFormat="1" ht="20.25" customHeight="1" x14ac:dyDescent="0.25">
      <c r="B10" s="194"/>
    </row>
    <row r="11" spans="1:22" s="2" customFormat="1" ht="20.25" customHeight="1" x14ac:dyDescent="0.3">
      <c r="A11" s="158"/>
    </row>
    <row r="12" spans="1:22" s="2" customFormat="1" ht="20.25" customHeight="1" x14ac:dyDescent="0.3">
      <c r="A12" s="158"/>
    </row>
    <row r="13" spans="1:22" s="2" customFormat="1" ht="20.25" customHeight="1" x14ac:dyDescent="0.3">
      <c r="A13" s="158"/>
    </row>
    <row r="14" spans="1:22" s="2" customFormat="1" ht="20.25" customHeight="1" x14ac:dyDescent="0.3">
      <c r="A14" s="158"/>
    </row>
    <row r="15" spans="1:22" s="2" customFormat="1" ht="20.25" customHeight="1" x14ac:dyDescent="0.3">
      <c r="A15" s="158"/>
      <c r="B15" s="444" t="s">
        <v>242</v>
      </c>
      <c r="C15" s="444"/>
      <c r="D15" s="444"/>
      <c r="E15" s="444"/>
      <c r="F15" s="444"/>
      <c r="G15" s="444"/>
      <c r="H15" s="444"/>
      <c r="I15" s="444"/>
      <c r="J15" s="444"/>
      <c r="K15" s="444"/>
      <c r="L15" s="444"/>
      <c r="N15" s="444" t="s">
        <v>173</v>
      </c>
      <c r="O15" s="444"/>
      <c r="P15" s="444"/>
      <c r="Q15" s="444"/>
    </row>
    <row r="16" spans="1:22" s="2" customFormat="1" ht="18.75" x14ac:dyDescent="0.3">
      <c r="A16" s="158"/>
      <c r="B16" s="467" t="s">
        <v>114</v>
      </c>
      <c r="C16" s="488" t="s">
        <v>104</v>
      </c>
      <c r="D16" s="489"/>
      <c r="E16" s="489"/>
      <c r="F16" s="489"/>
      <c r="G16" s="489"/>
      <c r="H16" s="489"/>
      <c r="I16" s="489"/>
      <c r="J16" s="489"/>
      <c r="K16" s="489" t="s">
        <v>82</v>
      </c>
      <c r="L16" s="489"/>
    </row>
    <row r="17" spans="1:28" ht="19.5" thickBot="1" x14ac:dyDescent="0.35">
      <c r="A17" s="327"/>
      <c r="B17" s="467"/>
      <c r="C17" s="489"/>
      <c r="D17" s="489"/>
      <c r="E17" s="489"/>
      <c r="F17" s="489"/>
      <c r="G17" s="489"/>
      <c r="H17" s="489"/>
      <c r="I17" s="489"/>
      <c r="J17" s="489"/>
      <c r="K17" s="489"/>
      <c r="L17" s="489"/>
      <c r="M17" s="111"/>
      <c r="N17" s="111"/>
      <c r="O17" s="111"/>
      <c r="T17" s="117"/>
    </row>
    <row r="18" spans="1:28" ht="18" customHeight="1" x14ac:dyDescent="0.3">
      <c r="A18" s="445" t="s">
        <v>3</v>
      </c>
      <c r="B18" s="344">
        <f>Calculations!E11</f>
        <v>-1</v>
      </c>
      <c r="C18" s="345">
        <f>Calculations!F12</f>
        <v>-1</v>
      </c>
      <c r="D18" s="163" t="s">
        <v>152</v>
      </c>
      <c r="E18" s="164"/>
      <c r="F18" s="164"/>
      <c r="G18" s="164"/>
      <c r="H18" s="164"/>
      <c r="I18" s="164"/>
      <c r="J18" s="164"/>
      <c r="K18" s="490">
        <f>IF(C18=0,"N/A",Calculations!G13)</f>
        <v>0</v>
      </c>
      <c r="L18" s="491"/>
      <c r="M18" s="2"/>
      <c r="N18" s="227"/>
      <c r="O18" s="228"/>
      <c r="P18" s="229"/>
      <c r="Q18" s="230"/>
      <c r="T18" s="117"/>
      <c r="U18" s="117"/>
      <c r="V18" s="117"/>
      <c r="W18" s="117"/>
    </row>
    <row r="19" spans="1:28" ht="18" customHeight="1" x14ac:dyDescent="0.3">
      <c r="A19" s="445"/>
      <c r="B19" s="346">
        <f>Calculations!E15</f>
        <v>-1</v>
      </c>
      <c r="C19" s="347">
        <f>Calculations!F16</f>
        <v>-1</v>
      </c>
      <c r="D19" s="126" t="s">
        <v>101</v>
      </c>
      <c r="E19" s="126"/>
      <c r="F19" s="126"/>
      <c r="G19" s="126"/>
      <c r="H19" s="126"/>
      <c r="I19" s="126"/>
      <c r="J19" s="126"/>
      <c r="K19" s="453">
        <f>IF(C19=0,"N/A",Calculations!G17)</f>
        <v>0</v>
      </c>
      <c r="L19" s="492"/>
      <c r="M19" s="2"/>
      <c r="N19" s="231"/>
      <c r="O19" s="232"/>
      <c r="P19" s="233"/>
      <c r="Q19" s="234"/>
    </row>
    <row r="20" spans="1:28" ht="18" customHeight="1" x14ac:dyDescent="0.3">
      <c r="A20" s="445"/>
      <c r="B20" s="346">
        <f>Calculations!E20</f>
        <v>-1</v>
      </c>
      <c r="C20" s="348">
        <f>Calculations!F21</f>
        <v>-1</v>
      </c>
      <c r="D20" s="126" t="s">
        <v>92</v>
      </c>
      <c r="E20" s="126"/>
      <c r="F20" s="126"/>
      <c r="G20" s="126"/>
      <c r="H20" s="126"/>
      <c r="I20" s="126"/>
      <c r="J20" s="126"/>
      <c r="K20" s="453">
        <f>IF(C20=0,"N/A",Calculations!G22)</f>
        <v>0</v>
      </c>
      <c r="L20" s="492"/>
      <c r="M20" s="2"/>
      <c r="N20" s="231"/>
      <c r="O20" s="232"/>
      <c r="P20" s="233"/>
      <c r="Q20" s="234"/>
      <c r="T20" s="117"/>
    </row>
    <row r="21" spans="1:28" ht="18" customHeight="1" x14ac:dyDescent="0.3">
      <c r="A21" s="445"/>
      <c r="B21" s="346">
        <f>Calculations!E25</f>
        <v>-1</v>
      </c>
      <c r="C21" s="348">
        <f>Calculations!F26</f>
        <v>-1</v>
      </c>
      <c r="D21" s="126" t="s">
        <v>102</v>
      </c>
      <c r="E21" s="126"/>
      <c r="F21" s="126"/>
      <c r="G21" s="126"/>
      <c r="H21" s="126"/>
      <c r="I21" s="126"/>
      <c r="J21" s="126"/>
      <c r="K21" s="453">
        <f>IF(C21=0,"N/A",Calculations!G27)</f>
        <v>0</v>
      </c>
      <c r="L21" s="454"/>
      <c r="M21" s="2"/>
      <c r="N21" s="231"/>
      <c r="O21" s="232"/>
      <c r="P21" s="233"/>
      <c r="Q21" s="234"/>
    </row>
    <row r="22" spans="1:28" ht="18" customHeight="1" x14ac:dyDescent="0.3">
      <c r="A22" s="445"/>
      <c r="B22" s="449">
        <f>Calculations!E30</f>
        <v>-1</v>
      </c>
      <c r="C22" s="347">
        <f>Calculations!F31</f>
        <v>-1</v>
      </c>
      <c r="D22" s="127" t="s">
        <v>174</v>
      </c>
      <c r="E22" s="126"/>
      <c r="F22" s="126"/>
      <c r="G22" s="126"/>
      <c r="H22" s="126"/>
      <c r="I22" s="126"/>
      <c r="J22" s="126"/>
      <c r="K22" s="453">
        <f>IF(C22=0,"N/A",Calculations!G32)</f>
        <v>0</v>
      </c>
      <c r="L22" s="454"/>
      <c r="M22" s="2"/>
      <c r="N22" s="235">
        <v>0</v>
      </c>
      <c r="O22" s="232"/>
      <c r="P22" s="233"/>
      <c r="Q22" s="234"/>
    </row>
    <row r="23" spans="1:28" ht="18" customHeight="1" thickBot="1" x14ac:dyDescent="0.35">
      <c r="A23" s="445"/>
      <c r="B23" s="450"/>
      <c r="C23" s="349">
        <f>Calculations!F34</f>
        <v>-1</v>
      </c>
      <c r="D23" s="165" t="s">
        <v>241</v>
      </c>
      <c r="E23" s="166"/>
      <c r="F23" s="166"/>
      <c r="G23" s="166"/>
      <c r="H23" s="166"/>
      <c r="I23" s="166"/>
      <c r="J23" s="166"/>
      <c r="K23" s="451">
        <f>IF(C23=0,"N/A",Calculations!G35)</f>
        <v>0</v>
      </c>
      <c r="L23" s="452"/>
      <c r="M23" s="2"/>
      <c r="N23" s="236">
        <v>0</v>
      </c>
      <c r="O23" s="237"/>
      <c r="P23" s="238"/>
      <c r="Q23" s="239"/>
    </row>
    <row r="24" spans="1:28" ht="18" customHeight="1" thickBot="1" x14ac:dyDescent="0.35">
      <c r="A24" s="350"/>
      <c r="B24" s="327"/>
      <c r="C24" s="327"/>
      <c r="K24" s="9"/>
      <c r="L24" s="9"/>
      <c r="M24" s="2"/>
      <c r="N24" s="2"/>
      <c r="O24" s="3"/>
    </row>
    <row r="25" spans="1:28" ht="18" customHeight="1" x14ac:dyDescent="0.25">
      <c r="A25" s="446" t="s">
        <v>89</v>
      </c>
      <c r="B25" s="447">
        <f>Calculations!E40</f>
        <v>-1</v>
      </c>
      <c r="C25" s="328">
        <f>Calculations!F45</f>
        <v>-1</v>
      </c>
      <c r="D25" s="167" t="s">
        <v>90</v>
      </c>
      <c r="E25" s="167"/>
      <c r="F25" s="167"/>
      <c r="G25" s="167"/>
      <c r="H25" s="167"/>
      <c r="I25" s="167"/>
      <c r="J25" s="167"/>
      <c r="K25" s="455">
        <f>IF(C25=0,"N/A",Calculations!G46)</f>
        <v>0</v>
      </c>
      <c r="L25" s="456"/>
      <c r="M25" s="2"/>
      <c r="N25" s="240"/>
      <c r="O25" s="241"/>
      <c r="P25" s="242"/>
      <c r="Q25" s="243"/>
    </row>
    <row r="26" spans="1:28" ht="18" customHeight="1" x14ac:dyDescent="0.25">
      <c r="A26" s="446"/>
      <c r="B26" s="448"/>
      <c r="C26" s="329">
        <f>Calculations!F48</f>
        <v>-1</v>
      </c>
      <c r="D26" s="125" t="s">
        <v>91</v>
      </c>
      <c r="E26" s="125"/>
      <c r="F26" s="125"/>
      <c r="G26" s="125"/>
      <c r="H26" s="125"/>
      <c r="I26" s="125"/>
      <c r="J26" s="125"/>
      <c r="K26" s="457">
        <f>IF(C26=0,"N/A",Calculations!G49)</f>
        <v>0</v>
      </c>
      <c r="L26" s="458"/>
      <c r="M26" s="2"/>
      <c r="N26" s="244"/>
      <c r="O26" s="245"/>
      <c r="P26" s="246"/>
      <c r="Q26" s="247"/>
    </row>
    <row r="27" spans="1:28" ht="18" customHeight="1" x14ac:dyDescent="0.25">
      <c r="A27" s="446"/>
      <c r="B27" s="448"/>
      <c r="C27" s="329">
        <f>Calculations!F51</f>
        <v>-1</v>
      </c>
      <c r="D27" s="375" t="s">
        <v>285</v>
      </c>
      <c r="E27" s="125"/>
      <c r="F27" s="125"/>
      <c r="G27" s="125"/>
      <c r="H27" s="125"/>
      <c r="I27" s="125"/>
      <c r="J27" s="125"/>
      <c r="K27" s="459">
        <f>IF(C27=0,"N/A",Calculations!G52)</f>
        <v>0</v>
      </c>
      <c r="L27" s="460"/>
      <c r="M27" s="2"/>
      <c r="N27" s="244"/>
      <c r="O27" s="245"/>
      <c r="P27" s="246"/>
      <c r="Q27" s="247"/>
    </row>
    <row r="28" spans="1:28" ht="18" customHeight="1" x14ac:dyDescent="0.25">
      <c r="A28" s="446"/>
      <c r="B28" s="330">
        <f>Calculations!E55</f>
        <v>-1</v>
      </c>
      <c r="C28" s="329">
        <f>Calculations!F58</f>
        <v>-1</v>
      </c>
      <c r="D28" s="125" t="s">
        <v>93</v>
      </c>
      <c r="E28" s="125"/>
      <c r="F28" s="125"/>
      <c r="G28" s="125"/>
      <c r="H28" s="125"/>
      <c r="I28" s="125"/>
      <c r="J28" s="125"/>
      <c r="K28" s="459">
        <f>IF(C28=0,"N/A",Calculations!G59)</f>
        <v>0</v>
      </c>
      <c r="L28" s="460"/>
      <c r="M28" s="2"/>
      <c r="N28" s="244"/>
      <c r="O28" s="245"/>
      <c r="P28" s="246"/>
      <c r="Q28" s="247"/>
      <c r="T28" s="117"/>
      <c r="U28" s="117"/>
      <c r="V28" s="117"/>
      <c r="W28" s="117"/>
      <c r="X28" s="117"/>
    </row>
    <row r="29" spans="1:28" ht="18" customHeight="1" thickBot="1" x14ac:dyDescent="0.3">
      <c r="A29" s="446"/>
      <c r="B29" s="331">
        <f>Calculations!E61</f>
        <v>-1</v>
      </c>
      <c r="C29" s="332">
        <f>Calculations!F64</f>
        <v>-1</v>
      </c>
      <c r="D29" s="168" t="s">
        <v>94</v>
      </c>
      <c r="E29" s="168"/>
      <c r="F29" s="168"/>
      <c r="G29" s="168"/>
      <c r="H29" s="168"/>
      <c r="I29" s="168"/>
      <c r="J29" s="168"/>
      <c r="K29" s="482">
        <f>IF(C29=0,"N/A",Calculations!G65)</f>
        <v>0</v>
      </c>
      <c r="L29" s="483"/>
      <c r="M29" s="2"/>
      <c r="N29" s="248"/>
      <c r="O29" s="249"/>
      <c r="P29" s="250"/>
      <c r="Q29" s="251"/>
      <c r="T29" s="117"/>
      <c r="U29" s="117"/>
      <c r="V29" s="117"/>
      <c r="W29" s="117"/>
      <c r="X29" s="117"/>
    </row>
    <row r="30" spans="1:28" ht="18" customHeight="1" thickBot="1" x14ac:dyDescent="0.35">
      <c r="A30" s="350"/>
      <c r="B30" s="327"/>
      <c r="C30" s="158"/>
      <c r="D30" s="2"/>
      <c r="E30" s="2"/>
      <c r="F30" s="2"/>
      <c r="G30" s="2"/>
      <c r="H30" s="2"/>
      <c r="I30" s="2"/>
      <c r="J30" s="2"/>
      <c r="K30" s="116"/>
      <c r="L30" s="116"/>
      <c r="M30" s="2"/>
      <c r="N30" s="2"/>
      <c r="O30" s="3"/>
    </row>
    <row r="31" spans="1:28" ht="18" customHeight="1" x14ac:dyDescent="0.3">
      <c r="A31" s="446" t="s">
        <v>109</v>
      </c>
      <c r="B31" s="469">
        <f>Calculations!E69</f>
        <v>-1</v>
      </c>
      <c r="C31" s="335">
        <f>Calculations!F72</f>
        <v>-1</v>
      </c>
      <c r="D31" s="173" t="s">
        <v>106</v>
      </c>
      <c r="E31" s="174"/>
      <c r="F31" s="174"/>
      <c r="G31" s="174"/>
      <c r="H31" s="174"/>
      <c r="I31" s="174"/>
      <c r="J31" s="174"/>
      <c r="K31" s="480">
        <f>IF(C31=0,"N/A",Calculations!G73)</f>
        <v>0</v>
      </c>
      <c r="L31" s="481"/>
      <c r="M31" s="2"/>
      <c r="N31" s="260"/>
      <c r="O31" s="261"/>
      <c r="P31" s="262"/>
      <c r="Q31" s="263"/>
    </row>
    <row r="32" spans="1:28" ht="18" customHeight="1" x14ac:dyDescent="0.3">
      <c r="A32" s="446"/>
      <c r="B32" s="470"/>
      <c r="C32" s="336">
        <f>Calculations!F76</f>
        <v>-1</v>
      </c>
      <c r="D32" s="124" t="s">
        <v>96</v>
      </c>
      <c r="E32" s="124"/>
      <c r="F32" s="124"/>
      <c r="G32" s="124"/>
      <c r="H32" s="124"/>
      <c r="I32" s="124"/>
      <c r="J32" s="124"/>
      <c r="K32" s="474">
        <f>IF(C32=0,"N/A",Calculations!G77)</f>
        <v>0</v>
      </c>
      <c r="L32" s="475"/>
      <c r="M32" s="2"/>
      <c r="N32" s="264"/>
      <c r="O32" s="265"/>
      <c r="P32" s="266"/>
      <c r="Q32" s="267"/>
      <c r="T32" s="117"/>
      <c r="U32" s="117"/>
      <c r="V32" s="117"/>
      <c r="W32" s="117"/>
      <c r="X32" s="117"/>
      <c r="Y32" s="117"/>
      <c r="Z32" s="117"/>
      <c r="AA32" s="117"/>
      <c r="AB32" s="117"/>
    </row>
    <row r="33" spans="1:17" ht="18" customHeight="1" x14ac:dyDescent="0.3">
      <c r="A33" s="446"/>
      <c r="B33" s="470"/>
      <c r="C33" s="336">
        <f>Calculations!F80</f>
        <v>-1</v>
      </c>
      <c r="D33" s="124" t="s">
        <v>97</v>
      </c>
      <c r="E33" s="124"/>
      <c r="F33" s="124"/>
      <c r="G33" s="124"/>
      <c r="H33" s="124"/>
      <c r="I33" s="124"/>
      <c r="J33" s="124"/>
      <c r="K33" s="474">
        <f>IF(C33=0,"N/A",Calculations!G81)</f>
        <v>0</v>
      </c>
      <c r="L33" s="475"/>
      <c r="M33" s="2"/>
      <c r="N33" s="264"/>
      <c r="O33" s="265"/>
      <c r="P33" s="266"/>
      <c r="Q33" s="267"/>
    </row>
    <row r="34" spans="1:17" ht="18" customHeight="1" thickBot="1" x14ac:dyDescent="0.35">
      <c r="A34" s="446"/>
      <c r="B34" s="471"/>
      <c r="C34" s="337">
        <f>Calculations!F85</f>
        <v>-1</v>
      </c>
      <c r="D34" s="175" t="s">
        <v>98</v>
      </c>
      <c r="E34" s="175"/>
      <c r="F34" s="175"/>
      <c r="G34" s="175"/>
      <c r="H34" s="175"/>
      <c r="I34" s="175"/>
      <c r="J34" s="175"/>
      <c r="K34" s="465">
        <f>IF(C34=0,"N/A",Calculations!G86)</f>
        <v>0</v>
      </c>
      <c r="L34" s="466"/>
      <c r="M34" s="2"/>
      <c r="N34" s="268"/>
      <c r="O34" s="269"/>
      <c r="P34" s="270"/>
      <c r="Q34" s="271"/>
    </row>
    <row r="35" spans="1:17" s="1" customFormat="1" ht="18" customHeight="1" thickBot="1" x14ac:dyDescent="0.35">
      <c r="A35" s="354"/>
      <c r="B35" s="355"/>
      <c r="C35" s="356"/>
      <c r="D35" s="357"/>
      <c r="E35" s="357"/>
      <c r="F35" s="357"/>
      <c r="G35" s="357"/>
      <c r="H35" s="357"/>
      <c r="I35" s="357"/>
      <c r="J35" s="357"/>
      <c r="K35" s="358"/>
      <c r="L35" s="359"/>
      <c r="M35" s="3"/>
      <c r="N35" s="353"/>
      <c r="O35" s="353"/>
      <c r="P35" s="353"/>
      <c r="Q35" s="353"/>
    </row>
    <row r="36" spans="1:17" ht="18" customHeight="1" x14ac:dyDescent="0.25">
      <c r="A36" s="446" t="s">
        <v>103</v>
      </c>
      <c r="B36" s="372">
        <f>Calculations!E90</f>
        <v>-1</v>
      </c>
      <c r="C36" s="373">
        <f>Calculations!F91</f>
        <v>-1</v>
      </c>
      <c r="D36" s="169" t="s">
        <v>105</v>
      </c>
      <c r="E36" s="170"/>
      <c r="F36" s="170"/>
      <c r="G36" s="170"/>
      <c r="H36" s="170"/>
      <c r="I36" s="170"/>
      <c r="J36" s="170"/>
      <c r="K36" s="484">
        <f>Calculations!G92</f>
        <v>0</v>
      </c>
      <c r="L36" s="485"/>
      <c r="M36" s="2"/>
      <c r="N36" s="252"/>
      <c r="O36" s="253"/>
      <c r="P36" s="254"/>
      <c r="Q36" s="255"/>
    </row>
    <row r="37" spans="1:17" ht="18" customHeight="1" thickBot="1" x14ac:dyDescent="0.3">
      <c r="A37" s="446"/>
      <c r="B37" s="333">
        <f>Calculations!E95</f>
        <v>-1</v>
      </c>
      <c r="C37" s="334">
        <f>Calculations!F96</f>
        <v>-1</v>
      </c>
      <c r="D37" s="171" t="s">
        <v>95</v>
      </c>
      <c r="E37" s="172"/>
      <c r="F37" s="172"/>
      <c r="G37" s="172"/>
      <c r="H37" s="172"/>
      <c r="I37" s="172"/>
      <c r="J37" s="172"/>
      <c r="K37" s="486">
        <f>IF(C37=0,"N/A",Calculations!G97)</f>
        <v>0</v>
      </c>
      <c r="L37" s="487"/>
      <c r="M37" s="2"/>
      <c r="N37" s="256"/>
      <c r="O37" s="257"/>
      <c r="P37" s="258"/>
      <c r="Q37" s="259"/>
    </row>
    <row r="38" spans="1:17" ht="18" customHeight="1" thickBot="1" x14ac:dyDescent="0.35">
      <c r="A38" s="350"/>
      <c r="B38" s="327"/>
      <c r="C38" s="158"/>
      <c r="D38" s="2"/>
      <c r="E38" s="2"/>
      <c r="F38" s="2"/>
      <c r="G38" s="2"/>
      <c r="H38" s="2"/>
      <c r="I38" s="2"/>
      <c r="J38" s="2"/>
      <c r="K38" s="116"/>
      <c r="L38" s="116"/>
      <c r="M38" s="2"/>
      <c r="N38" s="2"/>
      <c r="O38" s="3"/>
    </row>
    <row r="39" spans="1:17" ht="18" customHeight="1" x14ac:dyDescent="0.3">
      <c r="A39" s="445" t="s">
        <v>100</v>
      </c>
      <c r="B39" s="472">
        <f>Calculations!E101</f>
        <v>-1</v>
      </c>
      <c r="C39" s="338">
        <f>Calculations!F102</f>
        <v>-1</v>
      </c>
      <c r="D39" s="374" t="s">
        <v>288</v>
      </c>
      <c r="E39" s="176"/>
      <c r="F39" s="176"/>
      <c r="G39" s="176"/>
      <c r="H39" s="176"/>
      <c r="I39" s="176"/>
      <c r="J39" s="176"/>
      <c r="K39" s="476">
        <f>IF(C39=0,"N/A",Calculations!G103)</f>
        <v>0</v>
      </c>
      <c r="L39" s="477"/>
      <c r="M39" s="2"/>
      <c r="N39" s="272"/>
      <c r="O39" s="273">
        <v>0</v>
      </c>
      <c r="P39" s="274">
        <v>0</v>
      </c>
      <c r="Q39" s="275">
        <v>0</v>
      </c>
    </row>
    <row r="40" spans="1:17" ht="18" customHeight="1" thickBot="1" x14ac:dyDescent="0.35">
      <c r="A40" s="445"/>
      <c r="B40" s="473"/>
      <c r="C40" s="339">
        <f>Calculations!F105</f>
        <v>-1</v>
      </c>
      <c r="D40" s="177" t="s">
        <v>99</v>
      </c>
      <c r="E40" s="177"/>
      <c r="F40" s="177"/>
      <c r="G40" s="177"/>
      <c r="H40" s="177"/>
      <c r="I40" s="177"/>
      <c r="J40" s="177"/>
      <c r="K40" s="478">
        <f>IF(C39=0,"N/A",Calculations!G106)</f>
        <v>0</v>
      </c>
      <c r="L40" s="479"/>
      <c r="M40" s="2"/>
      <c r="N40" s="276"/>
      <c r="O40" s="277"/>
      <c r="P40" s="278"/>
      <c r="Q40" s="279"/>
    </row>
    <row r="41" spans="1:17" ht="18" customHeight="1" thickBot="1" x14ac:dyDescent="0.35">
      <c r="A41" s="350"/>
      <c r="B41" s="327"/>
      <c r="C41" s="327"/>
    </row>
    <row r="42" spans="1:17" ht="18" customHeight="1" x14ac:dyDescent="0.3">
      <c r="A42" s="445" t="s">
        <v>140</v>
      </c>
      <c r="B42" s="340">
        <f>Calculations!E109</f>
        <v>-1</v>
      </c>
      <c r="C42" s="341">
        <f>Calculations!F110</f>
        <v>-1</v>
      </c>
      <c r="D42" s="178" t="s">
        <v>107</v>
      </c>
      <c r="E42" s="179"/>
      <c r="F42" s="179"/>
      <c r="G42" s="179"/>
      <c r="H42" s="179"/>
      <c r="I42" s="179"/>
      <c r="J42" s="179"/>
      <c r="K42" s="461">
        <f>IF(C42=0,"N/A",Calculations!G111)</f>
        <v>0</v>
      </c>
      <c r="L42" s="462"/>
      <c r="N42" s="280"/>
      <c r="O42" s="281"/>
      <c r="P42" s="281"/>
      <c r="Q42" s="282"/>
    </row>
    <row r="43" spans="1:17" ht="18" customHeight="1" thickBot="1" x14ac:dyDescent="0.35">
      <c r="A43" s="445"/>
      <c r="B43" s="342">
        <f>Calculations!E113</f>
        <v>-1</v>
      </c>
      <c r="C43" s="343">
        <f>Calculations!F114</f>
        <v>-1</v>
      </c>
      <c r="D43" s="180" t="s">
        <v>108</v>
      </c>
      <c r="E43" s="181"/>
      <c r="F43" s="181"/>
      <c r="G43" s="181"/>
      <c r="H43" s="181"/>
      <c r="I43" s="181"/>
      <c r="J43" s="181"/>
      <c r="K43" s="463">
        <f>IF(C43=0,"N/A",Calculations!G115)</f>
        <v>0</v>
      </c>
      <c r="L43" s="464"/>
      <c r="N43" s="283"/>
      <c r="O43" s="284"/>
      <c r="P43" s="284"/>
      <c r="Q43" s="285"/>
    </row>
    <row r="44" spans="1:17" x14ac:dyDescent="0.25">
      <c r="C44" s="117"/>
    </row>
    <row r="45" spans="1:17" x14ac:dyDescent="0.25">
      <c r="C45" s="117"/>
    </row>
    <row r="46" spans="1:17" x14ac:dyDescent="0.25">
      <c r="C46" s="117"/>
    </row>
    <row r="47" spans="1:17" x14ac:dyDescent="0.25">
      <c r="C47" s="117"/>
    </row>
    <row r="48" spans="1:17" x14ac:dyDescent="0.25">
      <c r="C48" s="117"/>
    </row>
  </sheetData>
  <sheetProtection sheet="1" objects="1" scenarios="1"/>
  <mergeCells count="38">
    <mergeCell ref="D16:J17"/>
    <mergeCell ref="K16:L17"/>
    <mergeCell ref="A18:A23"/>
    <mergeCell ref="K18:L18"/>
    <mergeCell ref="K19:L19"/>
    <mergeCell ref="K20:L20"/>
    <mergeCell ref="F2:O3"/>
    <mergeCell ref="B31:B34"/>
    <mergeCell ref="B39:B40"/>
    <mergeCell ref="A25:A29"/>
    <mergeCell ref="A39:A40"/>
    <mergeCell ref="K32:L32"/>
    <mergeCell ref="K33:L33"/>
    <mergeCell ref="K39:L39"/>
    <mergeCell ref="K40:L40"/>
    <mergeCell ref="K31:L31"/>
    <mergeCell ref="K28:L28"/>
    <mergeCell ref="K29:L29"/>
    <mergeCell ref="K36:L36"/>
    <mergeCell ref="K21:L21"/>
    <mergeCell ref="K37:L37"/>
    <mergeCell ref="C16:C17"/>
    <mergeCell ref="B15:L15"/>
    <mergeCell ref="N15:Q15"/>
    <mergeCell ref="A42:A43"/>
    <mergeCell ref="A31:A34"/>
    <mergeCell ref="B25:B27"/>
    <mergeCell ref="B22:B23"/>
    <mergeCell ref="K23:L23"/>
    <mergeCell ref="K22:L22"/>
    <mergeCell ref="A36:A37"/>
    <mergeCell ref="K25:L25"/>
    <mergeCell ref="K26:L26"/>
    <mergeCell ref="K27:L27"/>
    <mergeCell ref="K42:L42"/>
    <mergeCell ref="K43:L43"/>
    <mergeCell ref="K34:L34"/>
    <mergeCell ref="B16:B17"/>
  </mergeCells>
  <conditionalFormatting sqref="N18:Q23">
    <cfRule type="colorScale" priority="11">
      <colorScale>
        <cfvo type="num" val="0"/>
        <cfvo type="num" val="1"/>
        <cfvo type="num" val="2"/>
        <color theme="0"/>
        <color theme="4" tint="0.59999389629810485"/>
        <color theme="4"/>
      </colorScale>
    </cfRule>
  </conditionalFormatting>
  <conditionalFormatting sqref="N42:Q43">
    <cfRule type="colorScale" priority="12">
      <colorScale>
        <cfvo type="num" val="0"/>
        <cfvo type="num" val="1"/>
        <cfvo type="num" val="2"/>
        <color theme="0"/>
        <color theme="3" tint="0.59999389629810485"/>
        <color theme="3"/>
      </colorScale>
    </cfRule>
  </conditionalFormatting>
  <conditionalFormatting sqref="N25:Q29">
    <cfRule type="colorScale" priority="10">
      <colorScale>
        <cfvo type="num" val="0"/>
        <cfvo type="num" val="1"/>
        <cfvo type="num" val="2"/>
        <color theme="0"/>
        <color theme="6" tint="0.59999389629810485"/>
        <color theme="6"/>
      </colorScale>
    </cfRule>
  </conditionalFormatting>
  <conditionalFormatting sqref="N36:Q37">
    <cfRule type="colorScale" priority="9">
      <colorScale>
        <cfvo type="num" val="0"/>
        <cfvo type="num" val="1"/>
        <cfvo type="num" val="2"/>
        <color theme="0"/>
        <color theme="5" tint="0.59999389629810485"/>
        <color theme="5"/>
      </colorScale>
    </cfRule>
  </conditionalFormatting>
  <conditionalFormatting sqref="N31:Q35">
    <cfRule type="colorScale" priority="8">
      <colorScale>
        <cfvo type="num" val="0"/>
        <cfvo type="num" val="1"/>
        <cfvo type="num" val="2"/>
        <color theme="0"/>
        <color theme="7" tint="0.59999389629810485"/>
        <color theme="7"/>
      </colorScale>
    </cfRule>
  </conditionalFormatting>
  <conditionalFormatting sqref="N39:Q40">
    <cfRule type="colorScale" priority="7">
      <colorScale>
        <cfvo type="num" val="0"/>
        <cfvo type="num" val="1"/>
        <cfvo type="num" val="2"/>
        <color theme="0"/>
        <color theme="8" tint="0.39997558519241921"/>
        <color theme="8"/>
      </colorScale>
    </cfRule>
  </conditionalFormatting>
  <conditionalFormatting sqref="N37">
    <cfRule type="expression" dxfId="2" priority="3">
      <formula>$N$37="N/A"</formula>
    </cfRule>
  </conditionalFormatting>
  <conditionalFormatting sqref="N23">
    <cfRule type="expression" dxfId="1" priority="2">
      <formula>$N$23="N/A"</formula>
    </cfRule>
  </conditionalFormatting>
  <conditionalFormatting sqref="N22">
    <cfRule type="expression" dxfId="0" priority="1">
      <formula>$N$22="N/A"</formula>
    </cfRule>
  </conditionalFormatting>
  <dataValidations count="4">
    <dataValidation allowBlank="1" showInputMessage="1" showErrorMessage="1" prompt="Below are some common barriers to program implementation. Indicate the degree to which each issue is a barrier to achieving the intervention at left._x000a_0- not a barrier_x000a_1- somewhat a barrier_x000a_2- a large barrier" sqref="N15:Q15"/>
    <dataValidation type="list" allowBlank="1" showInputMessage="1" showErrorMessage="1" sqref="N25:Q29 N18:N21 N42:Q43 N39:Q40 O18:Q23 O31:Q37 N31:N36">
      <formula1>"0,1,2"</formula1>
    </dataValidation>
    <dataValidation type="list" allowBlank="1" showInputMessage="1" showErrorMessage="1" sqref="N37">
      <formula1>"0,1,2, N/A"</formula1>
    </dataValidation>
    <dataValidation type="list" allowBlank="1" showInputMessage="1" showErrorMessage="1" sqref="N22 N23">
      <formula1>"0,1,2, N/A"</formula1>
    </dataValidation>
  </dataValidations>
  <printOptions horizontalCentered="1" verticalCentered="1"/>
  <pageMargins left="0.2" right="0.2" top="0.25" bottom="0.25" header="0.3" footer="0.3"/>
  <pageSetup scale="71"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35" id="{930F9D75-FA68-4238-AF93-743EE1A87556}">
            <x14:iconSet iconSet="3Symbols" showValue="0" custom="1">
              <x14:cfvo type="percent">
                <xm:f>0</xm:f>
              </x14:cfvo>
              <x14:cfvo type="num">
                <xm:f>0</xm:f>
              </x14:cfvo>
              <x14:cfvo type="num">
                <xm:f>1</xm:f>
              </x14:cfvo>
              <x14:cfIcon iconSet="NoIcons" iconId="0"/>
              <x14:cfIcon iconSet="3Symbols" iconId="0"/>
              <x14:cfIcon iconSet="3Symbols" iconId="2"/>
            </x14:iconSet>
          </x14:cfRule>
          <xm:sqref>C31:C35</xm:sqref>
        </x14:conditionalFormatting>
        <x14:conditionalFormatting xmlns:xm="http://schemas.microsoft.com/office/excel/2006/main">
          <x14:cfRule type="iconSet" priority="42" id="{D11EE27E-7533-4715-915B-3180D66E4D06}">
            <x14:iconSet iconSet="3Symbols" showValue="0" custom="1">
              <x14:cfvo type="percent">
                <xm:f>0</xm:f>
              </x14:cfvo>
              <x14:cfvo type="num">
                <xm:f>0</xm:f>
              </x14:cfvo>
              <x14:cfvo type="num">
                <xm:f>1</xm:f>
              </x14:cfvo>
              <x14:cfIcon iconSet="NoIcons" iconId="0"/>
              <x14:cfIcon iconSet="3Symbols" iconId="0"/>
              <x14:cfIcon iconSet="3Symbols" iconId="2"/>
            </x14:iconSet>
          </x14:cfRule>
          <xm:sqref>B39</xm:sqref>
        </x14:conditionalFormatting>
        <x14:conditionalFormatting xmlns:xm="http://schemas.microsoft.com/office/excel/2006/main">
          <x14:cfRule type="iconSet" priority="39" id="{B8B8F8AD-CA10-4F75-8F2F-AB7E2A6F4EAF}">
            <x14:iconSet iconSet="3Symbols" showValue="0" custom="1">
              <x14:cfvo type="percent">
                <xm:f>0</xm:f>
              </x14:cfvo>
              <x14:cfvo type="num">
                <xm:f>0</xm:f>
              </x14:cfvo>
              <x14:cfvo type="num">
                <xm:f>1</xm:f>
              </x14:cfvo>
              <x14:cfIcon iconSet="NoIcons" iconId="0"/>
              <x14:cfIcon iconSet="3Symbols" iconId="0"/>
              <x14:cfIcon iconSet="3Symbols" iconId="2"/>
            </x14:iconSet>
          </x14:cfRule>
          <xm:sqref>B31:B35</xm:sqref>
        </x14:conditionalFormatting>
        <x14:conditionalFormatting xmlns:xm="http://schemas.microsoft.com/office/excel/2006/main">
          <x14:cfRule type="iconSet" priority="228" id="{969A899A-0F34-4D59-ACC2-15C6590D83B3}">
            <x14:iconSet iconSet="3Symbols" showValue="0" custom="1">
              <x14:cfvo type="percent">
                <xm:f>0</xm:f>
              </x14:cfvo>
              <x14:cfvo type="num">
                <xm:f>0</xm:f>
              </x14:cfvo>
              <x14:cfvo type="num">
                <xm:f>1</xm:f>
              </x14:cfvo>
              <x14:cfIcon iconSet="NoIcons" iconId="0"/>
              <x14:cfIcon iconSet="3Symbols" iconId="0"/>
              <x14:cfIcon iconSet="3Symbols" iconId="2"/>
            </x14:iconSet>
          </x14:cfRule>
          <xm:sqref>C18:C43</xm:sqref>
        </x14:conditionalFormatting>
        <x14:conditionalFormatting xmlns:xm="http://schemas.microsoft.com/office/excel/2006/main">
          <x14:cfRule type="iconSet" priority="46" id="{9ED60756-ABEA-408A-B5C9-130A48B3F907}">
            <x14:iconSet iconSet="3Symbols" showValue="0" custom="1">
              <x14:cfvo type="percent">
                <xm:f>0</xm:f>
              </x14:cfvo>
              <x14:cfvo type="num">
                <xm:f>0</xm:f>
              </x14:cfvo>
              <x14:cfvo type="num">
                <xm:f>1</xm:f>
              </x14:cfvo>
              <x14:cfIcon iconSet="NoIcons" iconId="0"/>
              <x14:cfIcon iconSet="3Symbols" iconId="0"/>
              <x14:cfIcon iconSet="3Symbols" iconId="2"/>
            </x14:iconSet>
          </x14:cfRule>
          <xm:sqref>B20:B21</xm:sqref>
        </x14:conditionalFormatting>
        <x14:conditionalFormatting xmlns:xm="http://schemas.microsoft.com/office/excel/2006/main">
          <x14:cfRule type="iconSet" priority="44" id="{B781BA78-0043-4113-8206-0DF0D5E75353}">
            <x14:iconSet iconSet="3Symbols" showValue="0" custom="1">
              <x14:cfvo type="percent">
                <xm:f>0</xm:f>
              </x14:cfvo>
              <x14:cfvo type="num">
                <xm:f>0</xm:f>
              </x14:cfvo>
              <x14:cfvo type="num">
                <xm:f>1</xm:f>
              </x14:cfvo>
              <x14:cfIcon iconSet="NoIcons" iconId="0"/>
              <x14:cfIcon iconSet="3Symbols" iconId="0"/>
              <x14:cfIcon iconSet="3Symbols" iconId="2"/>
            </x14:iconSet>
          </x14:cfRule>
          <xm:sqref>B37 B36</xm:sqref>
        </x14:conditionalFormatting>
        <x14:conditionalFormatting xmlns:xm="http://schemas.microsoft.com/office/excel/2006/main">
          <x14:cfRule type="iconSet" priority="41" id="{24FA73D0-5566-4FFA-95EC-CDEFF2B01C27}">
            <x14:iconSet iconSet="3Symbols" showValue="0" custom="1">
              <x14:cfvo type="percent">
                <xm:f>0</xm:f>
              </x14:cfvo>
              <x14:cfvo type="num">
                <xm:f>0</xm:f>
              </x14:cfvo>
              <x14:cfvo type="num">
                <xm:f>1</xm:f>
              </x14:cfvo>
              <x14:cfIcon iconSet="NoIcons" iconId="0"/>
              <x14:cfIcon iconSet="3Symbols" iconId="0"/>
              <x14:cfIcon iconSet="3Symbols" iconId="2"/>
            </x14:iconSet>
          </x14:cfRule>
          <xm:sqref>B22</xm:sqref>
        </x14:conditionalFormatting>
        <x14:conditionalFormatting xmlns:xm="http://schemas.microsoft.com/office/excel/2006/main">
          <x14:cfRule type="iconSet" priority="40" id="{C6687226-DE4F-4AF9-946D-CCDDC25B02C4}">
            <x14:iconSet iconSet="3Symbols" showValue="0" custom="1">
              <x14:cfvo type="percent">
                <xm:f>0</xm:f>
              </x14:cfvo>
              <x14:cfvo type="num">
                <xm:f>0</xm:f>
              </x14:cfvo>
              <x14:cfvo type="num">
                <xm:f>1</xm:f>
              </x14:cfvo>
              <x14:cfIcon iconSet="NoIcons" iconId="0"/>
              <x14:cfIcon iconSet="3Symbols" iconId="0"/>
              <x14:cfIcon iconSet="3Symbols" iconId="2"/>
            </x14:iconSet>
          </x14:cfRule>
          <xm:sqref>B18:B19</xm:sqref>
        </x14:conditionalFormatting>
        <x14:conditionalFormatting xmlns:xm="http://schemas.microsoft.com/office/excel/2006/main">
          <x14:cfRule type="iconSet" priority="35" id="{C7518907-98F9-4581-BD30-924243825599}">
            <x14:iconSet iconSet="3Symbols" showValue="0" custom="1">
              <x14:cfvo type="percent">
                <xm:f>0</xm:f>
              </x14:cfvo>
              <x14:cfvo type="num">
                <xm:f>0</xm:f>
              </x14:cfvo>
              <x14:cfvo type="num">
                <xm:f>1</xm:f>
              </x14:cfvo>
              <x14:cfIcon iconSet="NoIcons" iconId="0"/>
              <x14:cfIcon iconSet="3Symbols" iconId="0"/>
              <x14:cfIcon iconSet="3Symbols" iconId="2"/>
            </x14:iconSet>
          </x14:cfRule>
          <xm:sqref>B42:B43</xm:sqref>
        </x14:conditionalFormatting>
        <x14:conditionalFormatting xmlns:xm="http://schemas.microsoft.com/office/excel/2006/main">
          <x14:cfRule type="iconSet" priority="6" id="{628AA4A1-EC9F-457B-86C7-AD7D9677C5FD}">
            <x14:iconSet custom="1">
              <x14:cfvo type="percent">
                <xm:f>0</xm:f>
              </x14:cfvo>
              <x14:cfvo type="num">
                <xm:f>0</xm:f>
              </x14:cfvo>
              <x14:cfvo type="num">
                <xm:f>1</xm:f>
              </x14:cfvo>
              <x14:cfIcon iconSet="3Symbols" iconId="0"/>
              <x14:cfIcon iconSet="3Symbols" iconId="0"/>
              <x14:cfIcon iconSet="3Symbols" iconId="2"/>
            </x14:iconSet>
          </x14:cfRule>
          <xm:sqref>V20</xm:sqref>
        </x14:conditionalFormatting>
        <x14:conditionalFormatting xmlns:xm="http://schemas.microsoft.com/office/excel/2006/main">
          <x14:cfRule type="iconSet" priority="5" id="{AACE74C9-03B9-400D-A866-6D4491788296}">
            <x14:iconSet showValue="0" custom="1">
              <x14:cfvo type="percent">
                <xm:f>0</xm:f>
              </x14:cfvo>
              <x14:cfvo type="num">
                <xm:f>0</xm:f>
              </x14:cfvo>
              <x14:cfvo type="num">
                <xm:f>1</xm:f>
              </x14:cfvo>
              <x14:cfIcon iconSet="NoIcons" iconId="0"/>
              <x14:cfIcon iconSet="3Symbols" iconId="0"/>
              <x14:cfIcon iconSet="3Symbols" iconId="2"/>
            </x14:iconSet>
          </x14:cfRule>
          <xm:sqref>B25:B29</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1" sqref="Q21"/>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showRowColHeaders="0" zoomScale="90" zoomScaleNormal="90" workbookViewId="0">
      <selection activeCell="B27" sqref="B27"/>
    </sheetView>
  </sheetViews>
  <sheetFormatPr defaultRowHeight="15" x14ac:dyDescent="0.25"/>
  <cols>
    <col min="1" max="1" width="30.7109375" customWidth="1"/>
    <col min="2" max="2" width="41.7109375" customWidth="1"/>
    <col min="3" max="3" width="24.42578125" customWidth="1"/>
    <col min="4" max="4" width="42.5703125" customWidth="1"/>
  </cols>
  <sheetData>
    <row r="1" spans="1:4" ht="16.5" thickBot="1" x14ac:dyDescent="0.3">
      <c r="A1" s="192" t="s">
        <v>240</v>
      </c>
      <c r="B1" s="193" t="s">
        <v>175</v>
      </c>
      <c r="C1" s="193" t="s">
        <v>176</v>
      </c>
      <c r="D1" s="193" t="s">
        <v>177</v>
      </c>
    </row>
    <row r="2" spans="1:4" ht="16.5" thickBot="1" x14ac:dyDescent="0.3">
      <c r="A2" s="496" t="s">
        <v>178</v>
      </c>
      <c r="B2" s="497"/>
      <c r="C2" s="498"/>
      <c r="D2" s="182"/>
    </row>
    <row r="3" spans="1:4" ht="75" customHeight="1" thickBot="1" x14ac:dyDescent="0.3">
      <c r="A3" s="183" t="s">
        <v>179</v>
      </c>
      <c r="B3" s="184" t="s">
        <v>180</v>
      </c>
      <c r="C3" s="184" t="s">
        <v>181</v>
      </c>
      <c r="D3" s="214"/>
    </row>
    <row r="4" spans="1:4" ht="62.25" customHeight="1" thickBot="1" x14ac:dyDescent="0.3">
      <c r="A4" s="183" t="s">
        <v>115</v>
      </c>
      <c r="B4" s="184" t="s">
        <v>182</v>
      </c>
      <c r="C4" s="184" t="s">
        <v>183</v>
      </c>
      <c r="D4" s="214"/>
    </row>
    <row r="5" spans="1:4" ht="16.5" thickBot="1" x14ac:dyDescent="0.3">
      <c r="A5" s="499" t="s">
        <v>14</v>
      </c>
      <c r="B5" s="500"/>
      <c r="C5" s="501"/>
      <c r="D5" s="185"/>
    </row>
    <row r="6" spans="1:4" ht="16.5" thickBot="1" x14ac:dyDescent="0.3">
      <c r="A6" s="493" t="s">
        <v>184</v>
      </c>
      <c r="B6" s="494"/>
      <c r="C6" s="494"/>
      <c r="D6" s="495"/>
    </row>
    <row r="7" spans="1:4" ht="72.75" customHeight="1" thickBot="1" x14ac:dyDescent="0.3">
      <c r="A7" s="183" t="s">
        <v>185</v>
      </c>
      <c r="B7" s="184" t="s">
        <v>281</v>
      </c>
      <c r="C7" s="184" t="s">
        <v>186</v>
      </c>
      <c r="D7" s="214"/>
    </row>
    <row r="8" spans="1:4" ht="76.5" customHeight="1" thickBot="1" x14ac:dyDescent="0.3">
      <c r="A8" s="183" t="s">
        <v>187</v>
      </c>
      <c r="B8" s="184" t="s">
        <v>188</v>
      </c>
      <c r="C8" s="184" t="s">
        <v>239</v>
      </c>
      <c r="D8" s="214"/>
    </row>
    <row r="9" spans="1:4" ht="18.75" customHeight="1" thickBot="1" x14ac:dyDescent="0.3">
      <c r="A9" s="493" t="s">
        <v>8</v>
      </c>
      <c r="B9" s="494"/>
      <c r="C9" s="494"/>
      <c r="D9" s="495"/>
    </row>
    <row r="10" spans="1:4" ht="65.25" customHeight="1" thickBot="1" x14ac:dyDescent="0.3">
      <c r="A10" s="183" t="s">
        <v>189</v>
      </c>
      <c r="B10" s="184" t="s">
        <v>190</v>
      </c>
      <c r="C10" s="184" t="s">
        <v>191</v>
      </c>
      <c r="D10" s="214"/>
    </row>
    <row r="11" spans="1:4" ht="16.5" thickBot="1" x14ac:dyDescent="0.3">
      <c r="A11" s="493" t="s">
        <v>5</v>
      </c>
      <c r="B11" s="494"/>
      <c r="C11" s="494"/>
      <c r="D11" s="495"/>
    </row>
    <row r="12" spans="1:4" ht="79.5" thickBot="1" x14ac:dyDescent="0.3">
      <c r="A12" s="183" t="s">
        <v>192</v>
      </c>
      <c r="B12" s="184" t="s">
        <v>193</v>
      </c>
      <c r="C12" s="184" t="s">
        <v>194</v>
      </c>
      <c r="D12" s="214"/>
    </row>
    <row r="13" spans="1:4" ht="16.5" thickBot="1" x14ac:dyDescent="0.3">
      <c r="A13" s="493" t="s">
        <v>195</v>
      </c>
      <c r="B13" s="494"/>
      <c r="C13" s="494"/>
      <c r="D13" s="495"/>
    </row>
    <row r="14" spans="1:4" ht="48" thickBot="1" x14ac:dyDescent="0.3">
      <c r="A14" s="183" t="s">
        <v>196</v>
      </c>
      <c r="B14" s="184" t="s">
        <v>197</v>
      </c>
      <c r="C14" s="184" t="s">
        <v>198</v>
      </c>
      <c r="D14" s="214"/>
    </row>
    <row r="15" spans="1:4" ht="48" thickBot="1" x14ac:dyDescent="0.3">
      <c r="A15" s="183" t="s">
        <v>64</v>
      </c>
      <c r="B15" s="184" t="s">
        <v>199</v>
      </c>
      <c r="C15" s="184" t="s">
        <v>200</v>
      </c>
      <c r="D15" s="214"/>
    </row>
    <row r="16" spans="1:4" ht="16.5" thickBot="1" x14ac:dyDescent="0.3">
      <c r="A16" s="502" t="s">
        <v>68</v>
      </c>
      <c r="B16" s="503"/>
      <c r="C16" s="504"/>
      <c r="D16" s="186"/>
    </row>
    <row r="17" spans="1:4" ht="16.5" thickBot="1" x14ac:dyDescent="0.3">
      <c r="A17" s="493" t="s">
        <v>4</v>
      </c>
      <c r="B17" s="494"/>
      <c r="C17" s="494"/>
      <c r="D17" s="495"/>
    </row>
    <row r="18" spans="1:4" ht="63.75" thickBot="1" x14ac:dyDescent="0.3">
      <c r="A18" s="183" t="s">
        <v>59</v>
      </c>
      <c r="B18" s="184" t="s">
        <v>201</v>
      </c>
      <c r="C18" s="184" t="s">
        <v>202</v>
      </c>
      <c r="D18" s="214"/>
    </row>
    <row r="19" spans="1:4" ht="63.75" thickBot="1" x14ac:dyDescent="0.3">
      <c r="A19" s="183" t="s">
        <v>60</v>
      </c>
      <c r="B19" s="184" t="s">
        <v>203</v>
      </c>
      <c r="C19" s="184" t="s">
        <v>183</v>
      </c>
      <c r="D19" s="214"/>
    </row>
    <row r="20" spans="1:4" ht="48" thickBot="1" x14ac:dyDescent="0.3">
      <c r="A20" s="183" t="s">
        <v>204</v>
      </c>
      <c r="B20" s="184" t="s">
        <v>205</v>
      </c>
      <c r="C20" s="184" t="s">
        <v>186</v>
      </c>
      <c r="D20" s="214"/>
    </row>
    <row r="21" spans="1:4" x14ac:dyDescent="0.25">
      <c r="A21" s="505" t="s">
        <v>206</v>
      </c>
      <c r="B21" s="505" t="s">
        <v>207</v>
      </c>
      <c r="C21" s="505" t="s">
        <v>208</v>
      </c>
      <c r="D21" s="513"/>
    </row>
    <row r="22" spans="1:4" ht="15.75" thickBot="1" x14ac:dyDescent="0.3">
      <c r="A22" s="506"/>
      <c r="B22" s="506"/>
      <c r="C22" s="506"/>
      <c r="D22" s="514"/>
    </row>
    <row r="23" spans="1:4" ht="63.75" thickBot="1" x14ac:dyDescent="0.3">
      <c r="A23" s="183" t="s">
        <v>283</v>
      </c>
      <c r="B23" s="184" t="s">
        <v>284</v>
      </c>
      <c r="C23" s="184" t="s">
        <v>209</v>
      </c>
      <c r="D23" s="214"/>
    </row>
    <row r="24" spans="1:4" ht="16.5" thickBot="1" x14ac:dyDescent="0.3">
      <c r="A24" s="493" t="s">
        <v>210</v>
      </c>
      <c r="B24" s="494"/>
      <c r="C24" s="494"/>
      <c r="D24" s="495"/>
    </row>
    <row r="25" spans="1:4" ht="48" thickBot="1" x14ac:dyDescent="0.3">
      <c r="A25" s="183" t="s">
        <v>211</v>
      </c>
      <c r="B25" s="184" t="s">
        <v>212</v>
      </c>
      <c r="C25" s="184" t="s">
        <v>213</v>
      </c>
      <c r="D25" s="214"/>
    </row>
    <row r="26" spans="1:4" ht="48" thickBot="1" x14ac:dyDescent="0.3">
      <c r="A26" s="183" t="s">
        <v>214</v>
      </c>
      <c r="B26" s="184" t="s">
        <v>291</v>
      </c>
      <c r="C26" s="184" t="s">
        <v>292</v>
      </c>
      <c r="D26" s="214"/>
    </row>
    <row r="27" spans="1:4" ht="48" thickBot="1" x14ac:dyDescent="0.3">
      <c r="A27" s="183" t="s">
        <v>293</v>
      </c>
      <c r="B27" s="184" t="s">
        <v>215</v>
      </c>
      <c r="C27" s="184" t="s">
        <v>186</v>
      </c>
      <c r="D27" s="214"/>
    </row>
    <row r="28" spans="1:4" ht="31.5" customHeight="1" thickBot="1" x14ac:dyDescent="0.3">
      <c r="A28" s="515" t="s">
        <v>216</v>
      </c>
      <c r="B28" s="516"/>
      <c r="C28" s="517"/>
      <c r="D28" s="187"/>
    </row>
    <row r="29" spans="1:4" ht="16.5" thickBot="1" x14ac:dyDescent="0.3">
      <c r="A29" s="493" t="s">
        <v>217</v>
      </c>
      <c r="B29" s="494"/>
      <c r="C29" s="494"/>
      <c r="D29" s="495"/>
    </row>
    <row r="30" spans="1:4" ht="111" thickBot="1" x14ac:dyDescent="0.3">
      <c r="A30" s="183" t="s">
        <v>144</v>
      </c>
      <c r="B30" s="184" t="s">
        <v>218</v>
      </c>
      <c r="C30" s="184" t="s">
        <v>219</v>
      </c>
      <c r="D30" s="214"/>
    </row>
    <row r="31" spans="1:4" ht="16.5" thickBot="1" x14ac:dyDescent="0.3">
      <c r="A31" s="493" t="s">
        <v>10</v>
      </c>
      <c r="B31" s="494"/>
      <c r="C31" s="494"/>
      <c r="D31" s="495"/>
    </row>
    <row r="32" spans="1:4" ht="48" thickBot="1" x14ac:dyDescent="0.3">
      <c r="A32" s="183" t="s">
        <v>85</v>
      </c>
      <c r="B32" s="184" t="s">
        <v>220</v>
      </c>
      <c r="C32" s="184" t="s">
        <v>221</v>
      </c>
      <c r="D32" s="214"/>
    </row>
    <row r="33" spans="1:4" ht="16.5" thickBot="1" x14ac:dyDescent="0.3">
      <c r="A33" s="493" t="s">
        <v>27</v>
      </c>
      <c r="B33" s="494"/>
      <c r="C33" s="494"/>
      <c r="D33" s="495"/>
    </row>
    <row r="34" spans="1:4" ht="79.5" thickBot="1" x14ac:dyDescent="0.3">
      <c r="A34" s="183" t="s">
        <v>40</v>
      </c>
      <c r="B34" s="188" t="s">
        <v>222</v>
      </c>
      <c r="C34" s="184" t="s">
        <v>221</v>
      </c>
      <c r="D34" s="214"/>
    </row>
    <row r="35" spans="1:4" ht="16.5" thickBot="1" x14ac:dyDescent="0.3">
      <c r="A35" s="493" t="s">
        <v>9</v>
      </c>
      <c r="B35" s="494"/>
      <c r="C35" s="494"/>
      <c r="D35" s="495"/>
    </row>
    <row r="36" spans="1:4" ht="111" thickBot="1" x14ac:dyDescent="0.3">
      <c r="A36" s="183" t="s">
        <v>223</v>
      </c>
      <c r="B36" s="184" t="s">
        <v>224</v>
      </c>
      <c r="C36" s="184" t="s">
        <v>219</v>
      </c>
      <c r="D36" s="214"/>
    </row>
    <row r="37" spans="1:4" ht="31.5" customHeight="1" thickBot="1" x14ac:dyDescent="0.3">
      <c r="A37" s="518" t="s">
        <v>113</v>
      </c>
      <c r="B37" s="519"/>
      <c r="C37" s="520"/>
      <c r="D37" s="189"/>
    </row>
    <row r="38" spans="1:4" ht="16.5" thickBot="1" x14ac:dyDescent="0.3">
      <c r="A38" s="493" t="s">
        <v>225</v>
      </c>
      <c r="B38" s="494"/>
      <c r="C38" s="494"/>
      <c r="D38" s="495"/>
    </row>
    <row r="39" spans="1:4" ht="63.75" thickBot="1" x14ac:dyDescent="0.3">
      <c r="A39" s="183" t="s">
        <v>86</v>
      </c>
      <c r="B39" s="184" t="s">
        <v>226</v>
      </c>
      <c r="C39" s="184" t="s">
        <v>227</v>
      </c>
      <c r="D39" s="214"/>
    </row>
    <row r="40" spans="1:4" ht="16.5" thickBot="1" x14ac:dyDescent="0.3">
      <c r="A40" s="493" t="s">
        <v>228</v>
      </c>
      <c r="B40" s="494"/>
      <c r="C40" s="494"/>
      <c r="D40" s="495"/>
    </row>
    <row r="41" spans="1:4" ht="48" thickBot="1" x14ac:dyDescent="0.3">
      <c r="A41" s="183" t="s">
        <v>87</v>
      </c>
      <c r="B41" s="184" t="s">
        <v>229</v>
      </c>
      <c r="C41" s="184" t="s">
        <v>230</v>
      </c>
      <c r="D41" s="214"/>
    </row>
    <row r="42" spans="1:4" ht="16.5" thickBot="1" x14ac:dyDescent="0.3">
      <c r="A42" s="507" t="s">
        <v>129</v>
      </c>
      <c r="B42" s="508"/>
      <c r="C42" s="509"/>
      <c r="D42" s="190"/>
    </row>
    <row r="43" spans="1:4" ht="79.5" thickBot="1" x14ac:dyDescent="0.3">
      <c r="A43" s="183" t="s">
        <v>287</v>
      </c>
      <c r="B43" s="184" t="s">
        <v>286</v>
      </c>
      <c r="C43" s="184" t="s">
        <v>219</v>
      </c>
      <c r="D43" s="214"/>
    </row>
    <row r="44" spans="1:4" ht="79.5" thickBot="1" x14ac:dyDescent="0.3">
      <c r="A44" s="183" t="s">
        <v>231</v>
      </c>
      <c r="B44" s="184" t="s">
        <v>232</v>
      </c>
      <c r="C44" s="184" t="s">
        <v>233</v>
      </c>
      <c r="D44" s="214"/>
    </row>
    <row r="45" spans="1:4" ht="16.5" thickBot="1" x14ac:dyDescent="0.3">
      <c r="A45" s="510" t="s">
        <v>130</v>
      </c>
      <c r="B45" s="511"/>
      <c r="C45" s="512"/>
      <c r="D45" s="191"/>
    </row>
    <row r="46" spans="1:4" ht="32.25" thickBot="1" x14ac:dyDescent="0.3">
      <c r="A46" s="183" t="s">
        <v>234</v>
      </c>
      <c r="B46" s="184" t="s">
        <v>235</v>
      </c>
      <c r="C46" s="184" t="s">
        <v>236</v>
      </c>
      <c r="D46" s="214"/>
    </row>
    <row r="47" spans="1:4" ht="48" thickBot="1" x14ac:dyDescent="0.3">
      <c r="A47" s="183" t="s">
        <v>237</v>
      </c>
      <c r="B47" s="184" t="s">
        <v>238</v>
      </c>
      <c r="C47" s="184" t="s">
        <v>236</v>
      </c>
      <c r="D47" s="214"/>
    </row>
  </sheetData>
  <sheetProtection sheet="1" objects="1" scenarios="1"/>
  <mergeCells count="23">
    <mergeCell ref="A35:D35"/>
    <mergeCell ref="A42:C42"/>
    <mergeCell ref="A45:C45"/>
    <mergeCell ref="A6:D6"/>
    <mergeCell ref="A9:D9"/>
    <mergeCell ref="A11:D11"/>
    <mergeCell ref="A13:D13"/>
    <mergeCell ref="A17:D17"/>
    <mergeCell ref="A38:D38"/>
    <mergeCell ref="A40:D40"/>
    <mergeCell ref="D21:D22"/>
    <mergeCell ref="A28:C28"/>
    <mergeCell ref="A37:C37"/>
    <mergeCell ref="A24:D24"/>
    <mergeCell ref="A31:D31"/>
    <mergeCell ref="A33:D33"/>
    <mergeCell ref="A29:D29"/>
    <mergeCell ref="A2:C2"/>
    <mergeCell ref="A5:C5"/>
    <mergeCell ref="A16:C16"/>
    <mergeCell ref="A21:A22"/>
    <mergeCell ref="B21:B22"/>
    <mergeCell ref="C21:C22"/>
  </mergeCells>
  <pageMargins left="0.7" right="0.7" top="0.75" bottom="0.75" header="0.3" footer="0.3"/>
  <pageSetup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showGridLines="0" topLeftCell="A91" zoomScale="90" zoomScaleNormal="90" zoomScalePageLayoutView="90" workbookViewId="0">
      <selection activeCell="D111" sqref="D111"/>
    </sheetView>
  </sheetViews>
  <sheetFormatPr defaultColWidth="8.85546875" defaultRowHeight="15" x14ac:dyDescent="0.25"/>
  <cols>
    <col min="2" max="2" width="4.85546875" style="28" customWidth="1"/>
    <col min="3" max="3" width="82" style="5" bestFit="1" customWidth="1"/>
    <col min="4" max="4" width="17.42578125" style="32" customWidth="1"/>
    <col min="5" max="5" width="14.7109375" style="312" customWidth="1"/>
    <col min="6" max="6" width="12" style="312" customWidth="1"/>
    <col min="7" max="7" width="11" style="62" customWidth="1"/>
    <col min="8" max="8" width="9.5703125" style="1" bestFit="1" customWidth="1"/>
    <col min="9" max="9" width="8.85546875" style="1"/>
    <col min="10" max="10" width="68.28515625" style="43" customWidth="1"/>
    <col min="11" max="11" width="14.85546875" style="1" customWidth="1"/>
    <col min="12" max="12" width="43.42578125" style="43" customWidth="1"/>
    <col min="13" max="13" width="11.42578125" style="1" bestFit="1" customWidth="1"/>
    <col min="14" max="14" width="18.42578125" style="1" customWidth="1"/>
    <col min="15" max="15" width="18.7109375" bestFit="1" customWidth="1"/>
    <col min="16" max="16" width="13.140625" bestFit="1" customWidth="1"/>
  </cols>
  <sheetData>
    <row r="1" spans="1:16" ht="33" customHeight="1" thickBot="1" x14ac:dyDescent="0.5">
      <c r="B1" s="521" t="str">
        <f>'District Questionnaire'!B1:D1</f>
        <v>District Anemia Questionnaire</v>
      </c>
      <c r="C1" s="522"/>
      <c r="D1" s="523"/>
      <c r="E1" s="532" t="s">
        <v>253</v>
      </c>
      <c r="F1" s="533"/>
      <c r="G1" s="533"/>
      <c r="J1" s="98" t="s">
        <v>76</v>
      </c>
      <c r="K1" s="369" t="s">
        <v>49</v>
      </c>
      <c r="L1" s="370" t="s">
        <v>252</v>
      </c>
      <c r="M1" s="369" t="s">
        <v>48</v>
      </c>
      <c r="N1" s="92"/>
      <c r="O1" s="93"/>
      <c r="P1" s="94" t="s">
        <v>53</v>
      </c>
    </row>
    <row r="2" spans="1:16" ht="15.75" thickBot="1" x14ac:dyDescent="0.3">
      <c r="B2" s="524" t="str">
        <f>'District Questionnaire'!B2:D2</f>
        <v>Section 1. General Anemia Questions</v>
      </c>
      <c r="C2" s="525"/>
      <c r="D2" s="525"/>
      <c r="E2" s="320" t="s">
        <v>256</v>
      </c>
      <c r="F2" s="315" t="s">
        <v>255</v>
      </c>
      <c r="G2" s="316" t="s">
        <v>254</v>
      </c>
      <c r="H2" s="322" t="s">
        <v>257</v>
      </c>
      <c r="J2" s="303" t="s">
        <v>63</v>
      </c>
      <c r="K2" s="203">
        <f>'National Questionnaire'!D3</f>
        <v>0</v>
      </c>
      <c r="L2" s="204">
        <f>'National Questionnaire'!D5</f>
        <v>0</v>
      </c>
      <c r="M2" s="207">
        <f>D3</f>
        <v>0</v>
      </c>
      <c r="N2" s="3"/>
      <c r="O2" s="2" t="s">
        <v>54</v>
      </c>
      <c r="P2" s="95">
        <v>4.9000000000000004</v>
      </c>
    </row>
    <row r="3" spans="1:16" s="1" customFormat="1" x14ac:dyDescent="0.25">
      <c r="B3" s="34">
        <f>'District Questionnaire'!B3:D3</f>
        <v>1</v>
      </c>
      <c r="C3" s="287" t="str">
        <f>'District Questionnaire'!C3:E3</f>
        <v>Percentage of women 15-49 years with anemia (hemoglobin &lt; 12 g/dL) in your district.</v>
      </c>
      <c r="D3" s="304">
        <f>'District Questionnaire'!D3</f>
        <v>0</v>
      </c>
      <c r="E3" s="313"/>
      <c r="F3" s="313"/>
      <c r="G3" s="314"/>
      <c r="H3" s="203"/>
      <c r="J3" s="303" t="s">
        <v>51</v>
      </c>
      <c r="K3" s="203">
        <f>'National Questionnaire'!D4</f>
        <v>0</v>
      </c>
      <c r="L3" s="204">
        <f>'National Questionnaire'!D6</f>
        <v>0</v>
      </c>
      <c r="M3" s="207">
        <f>D5</f>
        <v>0</v>
      </c>
      <c r="N3" s="3"/>
      <c r="O3" s="2" t="s">
        <v>55</v>
      </c>
      <c r="P3" s="95">
        <v>14.9</v>
      </c>
    </row>
    <row r="4" spans="1:16" s="1" customFormat="1" ht="15" customHeight="1" x14ac:dyDescent="0.25">
      <c r="B4" s="34" t="str">
        <f>'District Questionnaire'!B4:D4</f>
        <v>1a</v>
      </c>
      <c r="C4" s="287" t="str">
        <f>'District Questionnaire'!C4:E4</f>
        <v>How would you describe the prevalence of anemia among women of reproductive age (15-49 years) in your district?</v>
      </c>
      <c r="D4" s="304">
        <f>'District Questionnaire'!D4</f>
        <v>0</v>
      </c>
      <c r="E4" s="304"/>
      <c r="F4" s="304"/>
      <c r="G4" s="226"/>
      <c r="H4" s="203"/>
      <c r="J4" s="371"/>
      <c r="K4" s="3"/>
      <c r="L4" s="3"/>
      <c r="M4" s="3"/>
      <c r="N4" s="3"/>
      <c r="O4" s="2" t="s">
        <v>271</v>
      </c>
      <c r="P4" s="95">
        <v>19.899999999999999</v>
      </c>
    </row>
    <row r="5" spans="1:16" s="1" customFormat="1" x14ac:dyDescent="0.25">
      <c r="B5" s="34">
        <f>'District Questionnaire'!B5:D5</f>
        <v>2</v>
      </c>
      <c r="C5" s="287" t="str">
        <f>'District Questionnaire'!C5:E5</f>
        <v>Percentage of children 6-59 months with anemia (hemoglobin &lt; 11 g/dL) in your district.</v>
      </c>
      <c r="D5" s="304">
        <f>'District Questionnaire'!D5</f>
        <v>0</v>
      </c>
      <c r="E5" s="304"/>
      <c r="F5" s="304"/>
      <c r="G5" s="226"/>
      <c r="H5" s="203"/>
      <c r="J5" s="99"/>
      <c r="K5" s="2"/>
      <c r="L5" s="84"/>
      <c r="M5" s="2"/>
      <c r="N5" s="3"/>
      <c r="O5" s="2" t="s">
        <v>56</v>
      </c>
      <c r="P5" s="95">
        <v>60</v>
      </c>
    </row>
    <row r="6" spans="1:16" s="1" customFormat="1" ht="15" customHeight="1" x14ac:dyDescent="0.25">
      <c r="B6" s="34" t="str">
        <f>'District Questionnaire'!B6:D6</f>
        <v>2a</v>
      </c>
      <c r="C6" s="287" t="str">
        <f>'District Questionnaire'!C6:E6</f>
        <v>How would you describe the prevalence of anemia among children 6-59 months in your district?</v>
      </c>
      <c r="D6" s="304">
        <f>'District Questionnaire'!D6</f>
        <v>0</v>
      </c>
      <c r="E6" s="304"/>
      <c r="F6" s="304"/>
      <c r="G6" s="226"/>
      <c r="H6" s="203"/>
      <c r="J6" s="99"/>
      <c r="K6" s="3"/>
      <c r="L6" s="22"/>
      <c r="M6" s="3"/>
      <c r="N6" s="3"/>
      <c r="O6" s="2"/>
      <c r="P6" s="95">
        <f>SUM(P2:P5)</f>
        <v>99.7</v>
      </c>
    </row>
    <row r="7" spans="1:16" s="1" customFormat="1" x14ac:dyDescent="0.25">
      <c r="B7" s="34"/>
      <c r="C7" s="287"/>
      <c r="D7" s="304"/>
      <c r="E7" s="304"/>
      <c r="F7" s="304"/>
      <c r="G7" s="226"/>
      <c r="H7" s="203"/>
      <c r="J7" s="99"/>
      <c r="K7" s="3"/>
      <c r="L7" s="22"/>
      <c r="M7" s="3"/>
      <c r="N7" s="3"/>
      <c r="O7" s="3"/>
      <c r="P7" s="97"/>
    </row>
    <row r="8" spans="1:16" s="1" customFormat="1" ht="15.75" thickBot="1" x14ac:dyDescent="0.3">
      <c r="B8" s="291"/>
      <c r="C8" s="13"/>
      <c r="D8" s="292"/>
      <c r="E8" s="292"/>
      <c r="F8" s="292"/>
      <c r="G8" s="62"/>
      <c r="J8" s="210" t="s">
        <v>250</v>
      </c>
      <c r="K8" s="3"/>
      <c r="L8" s="22"/>
      <c r="M8" s="3"/>
      <c r="N8" s="3"/>
      <c r="O8" s="3"/>
      <c r="P8" s="97"/>
    </row>
    <row r="9" spans="1:16" ht="15.75" thickBot="1" x14ac:dyDescent="0.3">
      <c r="B9" s="384" t="str">
        <f>'District Questionnaire'!B8:D8</f>
        <v>Section 2. Nutrition</v>
      </c>
      <c r="C9" s="385"/>
      <c r="D9" s="386"/>
      <c r="E9" s="310"/>
      <c r="F9" s="310"/>
      <c r="J9" s="99"/>
      <c r="K9" s="3"/>
      <c r="L9" s="22"/>
      <c r="M9" s="3"/>
      <c r="N9" s="3"/>
      <c r="O9" s="2"/>
      <c r="P9" s="95"/>
    </row>
    <row r="10" spans="1:16" s="1" customFormat="1" ht="15.75" thickBot="1" x14ac:dyDescent="0.3">
      <c r="A10"/>
      <c r="B10" s="400" t="str">
        <f>'District Questionnaire'!B9:D9</f>
        <v>Iron Folic Acid (IFA)</v>
      </c>
      <c r="C10" s="401"/>
      <c r="D10" s="402"/>
      <c r="E10" s="311"/>
      <c r="F10" s="311"/>
      <c r="G10" s="62"/>
      <c r="J10" s="215" t="s">
        <v>57</v>
      </c>
      <c r="K10" s="202" t="s">
        <v>77</v>
      </c>
      <c r="L10" s="201" t="s">
        <v>251</v>
      </c>
      <c r="M10" s="202" t="s">
        <v>78</v>
      </c>
      <c r="N10" s="202" t="s">
        <v>79</v>
      </c>
      <c r="O10" s="202" t="s">
        <v>81</v>
      </c>
      <c r="P10" s="216" t="s">
        <v>80</v>
      </c>
    </row>
    <row r="11" spans="1:16" ht="16.5" customHeight="1" x14ac:dyDescent="0.25">
      <c r="B11" s="526" t="str">
        <f>IF('National Questionnaire'!D13="Yes", "There is a national policy for around providing IFA supplements for pregnant women",IF('National Questionnaire'!D13="No", "There is no national policy on IFA supplements for pregnant women",""))</f>
        <v/>
      </c>
      <c r="C11" s="527"/>
      <c r="D11" s="528"/>
      <c r="E11" s="319">
        <f>IF('National Questionnaire'!D13="yes",1,IF('National Questionnaire'!D13="no",0,-1))</f>
        <v>-1</v>
      </c>
      <c r="F11" s="34"/>
      <c r="G11" s="226"/>
      <c r="H11" s="203"/>
      <c r="J11" s="321" t="s">
        <v>62</v>
      </c>
      <c r="K11" s="205">
        <f>'National Questionnaire'!D11</f>
        <v>0</v>
      </c>
      <c r="L11" s="351" t="str">
        <f>'National Questionnaire'!C12</f>
        <v>How would you describe the prevalence of vitamin A deficiency among infants and children 6–59 months?</v>
      </c>
      <c r="M11" s="203">
        <f>'National Questionnaire'!D12</f>
        <v>0</v>
      </c>
      <c r="N11" s="205">
        <f>IF(K11=0,M11,K11)</f>
        <v>0</v>
      </c>
      <c r="O11" s="206">
        <f>IF(N11="None", 0%,IF(N11="Low",10%,IF(N11="Medium",40%,IF(N11="High",80%,N11))))</f>
        <v>0</v>
      </c>
      <c r="P11" s="218">
        <f t="shared" ref="P11:P18" si="0">IF(K11=0,O11,K11)</f>
        <v>0</v>
      </c>
    </row>
    <row r="12" spans="1:16" x14ac:dyDescent="0.25">
      <c r="B12" s="34">
        <f>'District Questionnaire'!B11:D11</f>
        <v>3</v>
      </c>
      <c r="C12" s="287" t="str">
        <f>'District Questionnaire'!C11:E11</f>
        <v>Is there a program in your district for IFA supplementation to pregnant women?</v>
      </c>
      <c r="D12" s="304">
        <f>'District Questionnaire'!D11</f>
        <v>0</v>
      </c>
      <c r="E12" s="304"/>
      <c r="F12" s="309">
        <f>IF(D12="Yes",1,IF(D12="No",0,-1))</f>
        <v>-1</v>
      </c>
      <c r="G12" s="226"/>
      <c r="H12" s="203"/>
      <c r="J12" s="217"/>
      <c r="K12" s="205"/>
      <c r="L12" s="204"/>
      <c r="M12" s="203"/>
      <c r="N12" s="205"/>
      <c r="O12" s="206"/>
      <c r="P12" s="218">
        <f t="shared" si="0"/>
        <v>0</v>
      </c>
    </row>
    <row r="13" spans="1:16" ht="30" x14ac:dyDescent="0.25">
      <c r="B13" s="34">
        <f>'District Questionnaire'!B12:D12</f>
        <v>4</v>
      </c>
      <c r="C13" s="287" t="str">
        <f>'District Questionnaire'!C12:E12</f>
        <v>What is the coverage of this program (percentage of pregnant women attending ANC who receive IFA)?</v>
      </c>
      <c r="D13" s="304">
        <f>'District Questionnaire'!D12</f>
        <v>0</v>
      </c>
      <c r="E13" s="304"/>
      <c r="F13" s="304"/>
      <c r="G13" s="307">
        <f>IF(D13=0,D14,D13)</f>
        <v>0</v>
      </c>
      <c r="H13" s="203"/>
      <c r="J13" s="217" t="str">
        <f>'National Questionnaire'!C7</f>
        <v>What is the proportion of children under 5 years with iron deficiency (ferritin &lt;12 μg/L ) ?</v>
      </c>
      <c r="K13" s="205">
        <f>'National Questionnaire'!D7</f>
        <v>0</v>
      </c>
      <c r="L13" s="204" t="str">
        <f>'National Questionnaire'!C8</f>
        <v>How would you describe the prevalence of iron deficiency among children under 5 years?</v>
      </c>
      <c r="M13" s="203">
        <f>'National Questionnaire'!D8</f>
        <v>0</v>
      </c>
      <c r="N13" s="205">
        <f t="shared" ref="N13:N18" si="1">IF(K13=0,M13,K13)</f>
        <v>0</v>
      </c>
      <c r="O13" s="206">
        <f t="shared" ref="O13:O18" si="2">IF(N13="None", 0%,IF(N13="Low",10%,IF(N13="Medium",40%,IF(N13="High",80%,N13))))</f>
        <v>0</v>
      </c>
      <c r="P13" s="218">
        <f t="shared" si="0"/>
        <v>0</v>
      </c>
    </row>
    <row r="14" spans="1:16" ht="45.75" thickBot="1" x14ac:dyDescent="0.3">
      <c r="B14" s="34" t="str">
        <f>'District Questionnaire'!B13:D13</f>
        <v>4a</v>
      </c>
      <c r="C14" s="287" t="str">
        <f>'District Questionnaire'!C13:E13</f>
        <v>How would you rate the coverage of this program?</v>
      </c>
      <c r="D14" s="304">
        <f>'District Questionnaire'!D13</f>
        <v>0</v>
      </c>
      <c r="E14" s="304"/>
      <c r="F14" s="304"/>
      <c r="G14" s="226"/>
      <c r="H14" s="203"/>
      <c r="J14" s="217" t="str">
        <f>'National Questionnaire'!C9</f>
        <v>What is the proportion of women of reproductive age (15-49 years) with iron deficiency (ferritin &lt;15 μg/L) ?</v>
      </c>
      <c r="K14" s="205">
        <f>'National Questionnaire'!D9</f>
        <v>0</v>
      </c>
      <c r="L14" s="204" t="str">
        <f>'National Questionnaire'!C10</f>
        <v>How would you describe the prevalence of iron deficiency among women of reproductive age (15-49 years)?</v>
      </c>
      <c r="M14" s="203">
        <f>'National Questionnaire'!D10</f>
        <v>0</v>
      </c>
      <c r="N14" s="205">
        <f t="shared" si="1"/>
        <v>0</v>
      </c>
      <c r="O14" s="206">
        <f t="shared" si="2"/>
        <v>0</v>
      </c>
      <c r="P14" s="218">
        <f t="shared" si="0"/>
        <v>0</v>
      </c>
    </row>
    <row r="15" spans="1:16" ht="15" customHeight="1" x14ac:dyDescent="0.25">
      <c r="B15" s="526" t="str">
        <f>IF('National Questionnaire'!D14="Yes", "There is a national policy around providing IFA supplementation to women of reproductive age", IF('National Questionnaire'!D14="No", "There is NO national policy around providing IFA supplementation to women of reproductive age",""))</f>
        <v/>
      </c>
      <c r="C15" s="527"/>
      <c r="D15" s="528"/>
      <c r="E15" s="319">
        <f>IF('National Questionnaire'!D14="yes",1,IF('National Questionnaire'!D14="no",0,-1))</f>
        <v>-1</v>
      </c>
      <c r="F15" s="34"/>
      <c r="G15" s="226"/>
      <c r="H15" s="203"/>
      <c r="J15" s="217" t="str">
        <f>'District Questionnaire'!C42</f>
        <v>Percentage of children 6-59 months with malaria in your district.</v>
      </c>
      <c r="K15" s="324">
        <f>D43</f>
        <v>0</v>
      </c>
      <c r="L15" s="204" t="str">
        <f>'District Questionnaire'!C43</f>
        <v>How would you describe the prevalence of malaria among children 6-59 months in your district?</v>
      </c>
      <c r="M15" s="207">
        <f>'District Questionnaire'!D43</f>
        <v>0</v>
      </c>
      <c r="N15" s="208">
        <f t="shared" si="1"/>
        <v>0</v>
      </c>
      <c r="O15" s="209">
        <f t="shared" si="2"/>
        <v>0</v>
      </c>
      <c r="P15" s="219">
        <f t="shared" si="0"/>
        <v>0</v>
      </c>
    </row>
    <row r="16" spans="1:16" ht="45" x14ac:dyDescent="0.25">
      <c r="B16" s="34">
        <f>'District Questionnaire'!B15:D15</f>
        <v>5</v>
      </c>
      <c r="C16" s="287" t="str">
        <f>'District Questionnaire'!C15:E15</f>
        <v>Is there a program in your district for IFA supplementation to women of reproductive age (including adolescent girls)?</v>
      </c>
      <c r="D16" s="304">
        <f>'District Questionnaire'!D15</f>
        <v>0</v>
      </c>
      <c r="E16" s="304"/>
      <c r="F16" s="309">
        <f>IF(D16="Yes",1,IF(D16="No",0,-1))</f>
        <v>-1</v>
      </c>
      <c r="G16" s="226"/>
      <c r="H16" s="203"/>
      <c r="I16" s="30"/>
      <c r="J16" s="217" t="str">
        <f>'District Questionnaire'!C40</f>
        <v>Percentage of pregnant women with malaria in your district.</v>
      </c>
      <c r="K16" s="324">
        <f>D41</f>
        <v>0</v>
      </c>
      <c r="L16" s="204" t="str">
        <f>'District Questionnaire'!C41</f>
        <v>How would you describe the prevalence of malaria among pregnant women in your district?</v>
      </c>
      <c r="M16" s="207">
        <f>D42</f>
        <v>0</v>
      </c>
      <c r="N16" s="205">
        <f t="shared" si="1"/>
        <v>0</v>
      </c>
      <c r="O16" s="206">
        <f t="shared" si="2"/>
        <v>0</v>
      </c>
      <c r="P16" s="218">
        <f t="shared" si="0"/>
        <v>0</v>
      </c>
    </row>
    <row r="17" spans="1:16" ht="45" x14ac:dyDescent="0.25">
      <c r="B17" s="34">
        <f>'District Questionnaire'!B16:D16</f>
        <v>6</v>
      </c>
      <c r="C17" s="287" t="str">
        <f>'District Questionnaire'!C16:E16</f>
        <v>Percentage of WRA given IFA supplementation.</v>
      </c>
      <c r="D17" s="304">
        <f>'District Questionnaire'!D16</f>
        <v>0</v>
      </c>
      <c r="E17" s="304"/>
      <c r="F17" s="304"/>
      <c r="G17" s="307">
        <f>IF(D17=0,D18,D17)</f>
        <v>0</v>
      </c>
      <c r="H17" s="203"/>
      <c r="I17" s="30"/>
      <c r="J17" s="217" t="str">
        <f>'District Questionnaire'!C55</f>
        <v>Percentage of children 6-59 months with helminth infection.</v>
      </c>
      <c r="K17" s="324">
        <f>D56</f>
        <v>0</v>
      </c>
      <c r="L17" s="204" t="str">
        <f>'District Questionnaire'!C56</f>
        <v>How would you describe the prevalence of helminth infection among children 6-59 months in your district?</v>
      </c>
      <c r="M17" s="207">
        <f>D57</f>
        <v>0</v>
      </c>
      <c r="N17" s="205">
        <f t="shared" si="1"/>
        <v>0</v>
      </c>
      <c r="O17" s="206">
        <f t="shared" si="2"/>
        <v>0</v>
      </c>
      <c r="P17" s="218">
        <f t="shared" si="0"/>
        <v>0</v>
      </c>
    </row>
    <row r="18" spans="1:16" ht="45.75" thickBot="1" x14ac:dyDescent="0.3">
      <c r="A18" s="1"/>
      <c r="B18" s="34" t="str">
        <f>'District Questionnaire'!B17:D17</f>
        <v>6a</v>
      </c>
      <c r="C18" s="287" t="str">
        <f>'District Questionnaire'!C17:E17</f>
        <v>How would you rate the coverage of this program?</v>
      </c>
      <c r="D18" s="304">
        <f>'District Questionnaire'!D17</f>
        <v>0</v>
      </c>
      <c r="E18" s="304"/>
      <c r="F18" s="304"/>
      <c r="G18" s="226"/>
      <c r="H18" s="203"/>
      <c r="J18" s="220" t="str">
        <f>'District Questionnaire'!C61</f>
        <v>Percentage of pregnant women with helminth infection</v>
      </c>
      <c r="K18" s="325">
        <f>D62</f>
        <v>0</v>
      </c>
      <c r="L18" s="222" t="str">
        <f>'District Questionnaire'!C62</f>
        <v>How would you describe the prevalence of helminth infestation among pregnant women in your district?</v>
      </c>
      <c r="M18" s="221">
        <f>D63</f>
        <v>0</v>
      </c>
      <c r="N18" s="223">
        <f t="shared" si="1"/>
        <v>0</v>
      </c>
      <c r="O18" s="224">
        <f t="shared" si="2"/>
        <v>0</v>
      </c>
      <c r="P18" s="225">
        <f t="shared" si="0"/>
        <v>0</v>
      </c>
    </row>
    <row r="19" spans="1:16" ht="15" customHeight="1" thickBot="1" x14ac:dyDescent="0.3">
      <c r="A19" s="1"/>
      <c r="B19" s="400" t="str">
        <f>'District Questionnaire'!B18:D18</f>
        <v>Micronutrient Powders</v>
      </c>
      <c r="C19" s="401">
        <f>'District Questionnaire'!C18:E18</f>
        <v>0</v>
      </c>
      <c r="D19" s="402">
        <f>'District Questionnaire'!D18</f>
        <v>0</v>
      </c>
      <c r="E19" s="311"/>
      <c r="F19" s="311"/>
    </row>
    <row r="20" spans="1:16" x14ac:dyDescent="0.25">
      <c r="B20" s="526" t="str">
        <f>IF('National Questionnaire'!D15="Yes", "There is a national policy around providing micronutrient powders to children.",IF('National Questionnaire'!D15="No", "There is NO national policy around providing micronutrient powders to children.",""))</f>
        <v/>
      </c>
      <c r="C20" s="527" t="str">
        <f>'District Questionnaire'!C19:E19</f>
        <v>Is there a national policy around providing micronutrient powders for children?</v>
      </c>
      <c r="D20" s="528" t="str">
        <f>'District Questionnaire'!D19</f>
        <v>No</v>
      </c>
      <c r="E20" s="319">
        <f>IF('National Questionnaire'!D15="yes",1,IF('National Questionnaire'!D15="no",0,-1))</f>
        <v>-1</v>
      </c>
      <c r="F20" s="34"/>
      <c r="G20" s="226"/>
      <c r="H20" s="203"/>
    </row>
    <row r="21" spans="1:16" s="1" customFormat="1" x14ac:dyDescent="0.25">
      <c r="A21"/>
      <c r="B21" s="34">
        <f>'District Questionnaire'!B20:D20</f>
        <v>7</v>
      </c>
      <c r="C21" s="287" t="str">
        <f>'District Questionnaire'!C20:E20</f>
        <v>Is there a program in your district to provide micronutrient powders to children?</v>
      </c>
      <c r="D21" s="304">
        <f>'District Questionnaire'!D20</f>
        <v>0</v>
      </c>
      <c r="E21" s="304"/>
      <c r="F21" s="309">
        <f>IF(D21="Yes",1,IF(D21="No",0,-1))</f>
        <v>-1</v>
      </c>
      <c r="G21" s="226"/>
      <c r="H21" s="203"/>
      <c r="J21" s="43"/>
      <c r="L21" s="43"/>
    </row>
    <row r="22" spans="1:16" s="1" customFormat="1" x14ac:dyDescent="0.25">
      <c r="A22"/>
      <c r="B22" s="34">
        <f>'District Questionnaire'!B21:D21</f>
        <v>8</v>
      </c>
      <c r="C22" s="287" t="str">
        <f>'District Questionnaire'!C21:E21</f>
        <v>What is the coverage of this program? (% of children receiving micronutrient powder)</v>
      </c>
      <c r="D22" s="304">
        <f>'District Questionnaire'!D21</f>
        <v>0</v>
      </c>
      <c r="E22" s="304"/>
      <c r="F22" s="304"/>
      <c r="G22" s="307">
        <f>IF(D22=0,D23,D22)</f>
        <v>0</v>
      </c>
      <c r="H22" s="203"/>
      <c r="J22" s="43"/>
      <c r="L22" s="43"/>
    </row>
    <row r="23" spans="1:16" x14ac:dyDescent="0.25">
      <c r="B23" s="34" t="str">
        <f>'District Questionnaire'!B22:D22</f>
        <v>8a</v>
      </c>
      <c r="C23" s="287" t="str">
        <f>'District Questionnaire'!C22:E22</f>
        <v>How would you rate the coverage of this program?</v>
      </c>
      <c r="D23" s="304">
        <f>'District Questionnaire'!D22</f>
        <v>0</v>
      </c>
      <c r="E23" s="304"/>
      <c r="F23" s="304"/>
      <c r="G23" s="226"/>
      <c r="H23" s="203"/>
      <c r="I23" s="30"/>
    </row>
    <row r="24" spans="1:16" ht="15" customHeight="1" thickBot="1" x14ac:dyDescent="0.3">
      <c r="B24" s="529" t="str">
        <f>'District Questionnaire'!B23:D23</f>
        <v>Vitamin A</v>
      </c>
      <c r="C24" s="530">
        <f>'District Questionnaire'!C23:E23</f>
        <v>0</v>
      </c>
      <c r="D24" s="531">
        <f>'District Questionnaire'!D23</f>
        <v>0</v>
      </c>
      <c r="E24" s="291"/>
      <c r="F24" s="291"/>
      <c r="I24" s="20"/>
    </row>
    <row r="25" spans="1:16" x14ac:dyDescent="0.25">
      <c r="B25" s="526" t="str">
        <f>IF('National Questionnaire'!D16="Yes", "There is a national policy around providing high-dose vitamin A supplementation to children.",IF('National Questionnaire'!D16="No", "There is NO national policy around providing high-dose vitamin A supplementation to children.",""))</f>
        <v/>
      </c>
      <c r="C25" s="527" t="str">
        <f>IF('National Questionnaire'!D16="Yes", "There is a national policy around providing high-dose vitamin A supplementation to children.",IF('National Questionnaire'!D16="No", "There is NO national policy around providing high-dose vitamin A supplementation to children.",""))</f>
        <v/>
      </c>
      <c r="D25" s="528" t="str">
        <f>'District Questionnaire'!D24</f>
        <v>No</v>
      </c>
      <c r="E25" s="319">
        <f>IF('National Questionnaire'!D16="yes",1,IF('National Questionnaire'!D16="no",0,-1))</f>
        <v>-1</v>
      </c>
      <c r="F25" s="34"/>
      <c r="G25" s="226"/>
      <c r="H25" s="203"/>
      <c r="I25" s="20"/>
    </row>
    <row r="26" spans="1:16" x14ac:dyDescent="0.25">
      <c r="B26" s="34">
        <f>'District Questionnaire'!B25:D25</f>
        <v>9</v>
      </c>
      <c r="C26" s="287" t="str">
        <f>'District Questionnaire'!C25:E25</f>
        <v>Is there a program in your district for high-dose vitamin A supplementation to children?</v>
      </c>
      <c r="D26" s="304">
        <f>'District Questionnaire'!D25</f>
        <v>0</v>
      </c>
      <c r="E26" s="304"/>
      <c r="F26" s="309">
        <f>IF(D26="Yes",1,IF(D26="No",0,-1))</f>
        <v>-1</v>
      </c>
      <c r="G26" s="226"/>
      <c r="H26" s="203"/>
      <c r="J26" s="91"/>
      <c r="K26" s="30"/>
      <c r="L26" s="91"/>
      <c r="M26" s="30"/>
    </row>
    <row r="27" spans="1:16" ht="30" x14ac:dyDescent="0.25">
      <c r="B27" s="34">
        <f>'District Questionnaire'!B26:D26</f>
        <v>10</v>
      </c>
      <c r="C27" s="287" t="str">
        <f>'District Questionnaire'!C26:E26</f>
        <v>What is the coverage of this program? (% of children receiving vitamin A supplementation)</v>
      </c>
      <c r="D27" s="304">
        <f>'District Questionnaire'!D26</f>
        <v>0</v>
      </c>
      <c r="E27" s="304"/>
      <c r="F27" s="304"/>
      <c r="G27" s="307">
        <f>IF(D27=0,D28,D27)</f>
        <v>0</v>
      </c>
      <c r="H27" s="203"/>
      <c r="J27" s="1"/>
      <c r="K27" s="20"/>
      <c r="L27" s="91"/>
      <c r="M27" s="20"/>
    </row>
    <row r="28" spans="1:16" x14ac:dyDescent="0.25">
      <c r="B28" s="34" t="str">
        <f>'District Questionnaire'!B27:D27</f>
        <v>10a</v>
      </c>
      <c r="C28" s="287" t="str">
        <f>'District Questionnaire'!C27:E27</f>
        <v>How would you rate the coverage of this program?</v>
      </c>
      <c r="D28" s="304">
        <f>'District Questionnaire'!D27</f>
        <v>0</v>
      </c>
      <c r="E28" s="304"/>
      <c r="F28" s="304"/>
      <c r="G28" s="226"/>
      <c r="H28" s="203"/>
      <c r="I28" s="30"/>
      <c r="J28" s="91"/>
      <c r="K28" s="20"/>
      <c r="L28" s="91"/>
      <c r="M28" s="20"/>
    </row>
    <row r="29" spans="1:16" ht="15" customHeight="1" thickBot="1" x14ac:dyDescent="0.3">
      <c r="B29" s="529" t="str">
        <f>'District Questionnaire'!B28:D28</f>
        <v>Feeding Practices</v>
      </c>
      <c r="C29" s="530">
        <f>'District Questionnaire'!C28:E28</f>
        <v>0</v>
      </c>
      <c r="D29" s="531">
        <f>'District Questionnaire'!D28</f>
        <v>0</v>
      </c>
      <c r="E29" s="291"/>
      <c r="F29" s="291"/>
    </row>
    <row r="30" spans="1:16" x14ac:dyDescent="0.25">
      <c r="B30" s="526" t="str">
        <f>IF('National Questionnaire'!D17="Yes","There is a national policy around infant and young child feeding (IYCF) practices.",IF('National Questionnaire'!D17="No","There is NO national policy around infant and young child feeding (IYCF) practices.",""))</f>
        <v/>
      </c>
      <c r="C30" s="527" t="str">
        <f>'District Questionnaire'!C29:E29</f>
        <v>Is there a national policy around providing high-dose vitamin A for children?</v>
      </c>
      <c r="D30" s="528" t="str">
        <f>'District Questionnaire'!D29</f>
        <v>No</v>
      </c>
      <c r="E30" s="319">
        <f>IF('National Questionnaire'!D17="yes",1,IF('National Questionnaire'!D17="no",0,-1))</f>
        <v>-1</v>
      </c>
      <c r="F30" s="34"/>
      <c r="G30" s="226"/>
      <c r="H30" s="203"/>
      <c r="I30" s="20"/>
    </row>
    <row r="31" spans="1:16" ht="30" x14ac:dyDescent="0.25">
      <c r="B31" s="34">
        <f>'District Questionnaire'!B30:D30</f>
        <v>11</v>
      </c>
      <c r="C31" s="287" t="str">
        <f>'District Questionnaire'!C30:E30</f>
        <v>Is there a program in your district that promotes exclusive breastfeeding for infants 0-5 months?</v>
      </c>
      <c r="D31" s="304">
        <f>'District Questionnaire'!D30</f>
        <v>0</v>
      </c>
      <c r="E31" s="288"/>
      <c r="F31" s="317">
        <f>IF(D31="Yes",1,IF(D31="No",0,-1))</f>
        <v>-1</v>
      </c>
      <c r="G31" s="226"/>
      <c r="H31" s="203"/>
    </row>
    <row r="32" spans="1:16" x14ac:dyDescent="0.25">
      <c r="B32" s="34">
        <f>'District Questionnaire'!B31:D31</f>
        <v>12</v>
      </c>
      <c r="C32" s="287" t="str">
        <f>'District Questionnaire'!C31:E31</f>
        <v>Percentage of infants 0-5 months who are fed exclusively with breast milk.</v>
      </c>
      <c r="D32" s="304">
        <f>'District Questionnaire'!D31</f>
        <v>0</v>
      </c>
      <c r="E32" s="288"/>
      <c r="F32" s="288"/>
      <c r="G32" s="307">
        <f>IF(D32=0,D33,D32)</f>
        <v>0</v>
      </c>
      <c r="H32" s="203"/>
      <c r="J32" s="91"/>
      <c r="K32" s="30"/>
      <c r="L32" s="91"/>
      <c r="M32" s="30"/>
    </row>
    <row r="33" spans="1:14" ht="30" x14ac:dyDescent="0.25">
      <c r="B33" s="34" t="str">
        <f>'District Questionnaire'!B32:D32</f>
        <v>12a</v>
      </c>
      <c r="C33" s="287" t="str">
        <f>'District Questionnaire'!C32:E32</f>
        <v>How would you describe the prevalence of exclusive breastfeeding among children 0-5 months of age in your district?</v>
      </c>
      <c r="D33" s="304">
        <f>'District Questionnaire'!D32</f>
        <v>0</v>
      </c>
      <c r="E33" s="288"/>
      <c r="F33" s="288"/>
      <c r="G33" s="226"/>
      <c r="H33" s="203"/>
      <c r="J33" s="91"/>
      <c r="K33" s="30"/>
      <c r="L33" s="91"/>
      <c r="M33" s="30"/>
    </row>
    <row r="34" spans="1:14" ht="30" x14ac:dyDescent="0.25">
      <c r="B34" s="34">
        <f>'District Questionnaire'!B33:D33</f>
        <v>13</v>
      </c>
      <c r="C34" s="287" t="str">
        <f>'District Questionnaire'!C33:E33</f>
        <v>Is there a program in your district that promotes continued breastfeeding for children 6-23 months?</v>
      </c>
      <c r="D34" s="308">
        <f>'District Questionnaire'!D33</f>
        <v>0</v>
      </c>
      <c r="E34" s="318"/>
      <c r="F34" s="317">
        <f>IF(D34="Yes",1,IF(D34="No",0,-1))</f>
        <v>-1</v>
      </c>
      <c r="G34" s="226"/>
      <c r="H34" s="203"/>
    </row>
    <row r="35" spans="1:14" x14ac:dyDescent="0.25">
      <c r="B35" s="34">
        <f>'District Questionnaire'!B34:D34</f>
        <v>14</v>
      </c>
      <c r="C35" s="287" t="str">
        <f>'District Questionnaire'!C34:E34</f>
        <v>Percentage of children 6-23 months who are fed breast milk in your district.</v>
      </c>
      <c r="D35" s="304">
        <f>'District Questionnaire'!D34</f>
        <v>0</v>
      </c>
      <c r="E35" s="288"/>
      <c r="F35" s="288"/>
      <c r="G35" s="307">
        <f>IF(D35=0,D36,D35)</f>
        <v>0</v>
      </c>
      <c r="H35" s="203"/>
    </row>
    <row r="36" spans="1:14" ht="15" customHeight="1" x14ac:dyDescent="0.25">
      <c r="B36" s="289" t="str">
        <f>'District Questionnaire'!B35:D35</f>
        <v>14a</v>
      </c>
      <c r="C36" s="290" t="str">
        <f>'District Questionnaire'!C35:E35</f>
        <v>How would you describe the prevalence of breastfeeding among children 6-23 months of age in your district?</v>
      </c>
      <c r="D36" s="305">
        <f>'District Questionnaire'!D35</f>
        <v>0</v>
      </c>
      <c r="E36" s="288"/>
      <c r="F36" s="288"/>
      <c r="G36" s="226"/>
      <c r="H36" s="203"/>
      <c r="I36" s="200"/>
      <c r="J36" s="22"/>
      <c r="K36" s="3"/>
    </row>
    <row r="37" spans="1:14" s="302" customFormat="1" ht="15.75" thickBot="1" x14ac:dyDescent="0.3">
      <c r="B37" s="294"/>
      <c r="C37" s="295"/>
      <c r="D37" s="296"/>
      <c r="E37" s="292"/>
      <c r="F37" s="292"/>
      <c r="G37" s="200"/>
      <c r="H37" s="200"/>
      <c r="I37" s="200"/>
      <c r="J37" s="22"/>
      <c r="K37" s="3"/>
      <c r="L37" s="298"/>
      <c r="M37" s="297"/>
      <c r="N37" s="297"/>
    </row>
    <row r="38" spans="1:14" ht="15.75" thickBot="1" x14ac:dyDescent="0.3">
      <c r="B38" s="415" t="str">
        <f>'District Questionnaire'!B37:D37</f>
        <v>Section 3. Disease Control</v>
      </c>
      <c r="C38" s="416">
        <f>'District Questionnaire'!C37:E37</f>
        <v>0</v>
      </c>
      <c r="D38" s="417">
        <f>'District Questionnaire'!D37</f>
        <v>0</v>
      </c>
      <c r="E38" s="291"/>
      <c r="F38" s="291"/>
      <c r="H38" s="3"/>
      <c r="I38" s="3"/>
      <c r="J38" s="22"/>
      <c r="K38" s="3"/>
    </row>
    <row r="39" spans="1:14" ht="15.75" thickBot="1" x14ac:dyDescent="0.3">
      <c r="B39" s="391" t="str">
        <f>'District Questionnaire'!B38:D38</f>
        <v>Malaria</v>
      </c>
      <c r="C39" s="392">
        <f>'District Questionnaire'!C38:E38</f>
        <v>0</v>
      </c>
      <c r="D39" s="393">
        <f>'District Questionnaire'!D38</f>
        <v>0</v>
      </c>
      <c r="E39" s="291"/>
      <c r="F39" s="291"/>
      <c r="H39" s="3"/>
      <c r="I39" s="3"/>
      <c r="J39" s="200"/>
      <c r="K39" s="200"/>
      <c r="L39" s="161"/>
      <c r="M39" s="161"/>
    </row>
    <row r="40" spans="1:14" ht="15" customHeight="1" x14ac:dyDescent="0.25">
      <c r="B40" s="526" t="str">
        <f>IF('National Questionnaire'!D18="Yes","There is a national policy for prevention and treatment of malaria.",IF('National Questionnaire'!D18="No","There is NO national policy for the prevention and treatment of malaria.",""))</f>
        <v/>
      </c>
      <c r="C40" s="527">
        <f>'District Questionnaire'!C38:E38</f>
        <v>0</v>
      </c>
      <c r="D40" s="528">
        <f>'District Questionnaire'!D38</f>
        <v>0</v>
      </c>
      <c r="E40" s="319">
        <f>IF('National Questionnaire'!D18="yes",1,IF('National Questionnaire'!D18="no",0,-1))</f>
        <v>-1</v>
      </c>
      <c r="F40" s="34"/>
      <c r="G40" s="226"/>
      <c r="H40" s="203"/>
      <c r="I40" s="3"/>
      <c r="J40" s="200"/>
      <c r="K40" s="200"/>
      <c r="L40" s="91"/>
      <c r="M40" s="70"/>
    </row>
    <row r="41" spans="1:14" x14ac:dyDescent="0.25">
      <c r="A41" s="1"/>
      <c r="B41" s="34">
        <f>'District Questionnaire'!B40:D40</f>
        <v>15</v>
      </c>
      <c r="C41" s="287" t="str">
        <f>'District Questionnaire'!C40:E40</f>
        <v>Percentage of pregnant women with malaria in your district.</v>
      </c>
      <c r="D41" s="304">
        <f>'District Questionnaire'!D40</f>
        <v>0</v>
      </c>
      <c r="E41" s="304"/>
      <c r="F41" s="304"/>
      <c r="H41" s="323">
        <f>IF(D41=0,D42,D41)</f>
        <v>0</v>
      </c>
      <c r="I41" s="306"/>
      <c r="J41" s="22"/>
      <c r="K41" s="3"/>
    </row>
    <row r="42" spans="1:14" ht="30" x14ac:dyDescent="0.25">
      <c r="B42" s="34" t="str">
        <f>'District Questionnaire'!B41:D41</f>
        <v>15a</v>
      </c>
      <c r="C42" s="287" t="str">
        <f>'District Questionnaire'!C41:E41</f>
        <v>How would you describe the prevalence of malaria among pregnant women in your district?</v>
      </c>
      <c r="D42" s="304">
        <f>'District Questionnaire'!D41</f>
        <v>0</v>
      </c>
      <c r="E42" s="304"/>
      <c r="F42" s="304"/>
      <c r="G42" s="226"/>
      <c r="H42" s="323"/>
      <c r="I42" s="306"/>
      <c r="J42" s="22"/>
      <c r="K42" s="3"/>
    </row>
    <row r="43" spans="1:14" x14ac:dyDescent="0.25">
      <c r="B43" s="34">
        <f>'District Questionnaire'!B42:D42</f>
        <v>16</v>
      </c>
      <c r="C43" s="287" t="str">
        <f>'District Questionnaire'!C42:E42</f>
        <v>Percentage of children 6-59 months with malaria in your district.</v>
      </c>
      <c r="D43" s="304">
        <f>'District Questionnaire'!D42</f>
        <v>0</v>
      </c>
      <c r="E43" s="304"/>
      <c r="F43" s="304"/>
      <c r="G43" s="226"/>
      <c r="H43" s="323">
        <f>IF(D43=0,D44,D43)</f>
        <v>0</v>
      </c>
      <c r="I43" s="96"/>
      <c r="J43" s="200"/>
      <c r="K43" s="200"/>
      <c r="L43" s="91"/>
      <c r="M43" s="30"/>
    </row>
    <row r="44" spans="1:14" s="1" customFormat="1" ht="30" x14ac:dyDescent="0.25">
      <c r="A44"/>
      <c r="B44" s="34" t="str">
        <f>'District Questionnaire'!B43:D43</f>
        <v>16a</v>
      </c>
      <c r="C44" s="287" t="str">
        <f>'District Questionnaire'!C43:E43</f>
        <v>How would you describe the prevalence of malaria among children 6-59 months in your district?</v>
      </c>
      <c r="D44" s="304">
        <f>'District Questionnaire'!D43</f>
        <v>0</v>
      </c>
      <c r="E44" s="304"/>
      <c r="F44" s="304"/>
      <c r="G44" s="226"/>
      <c r="H44" s="323"/>
      <c r="I44" s="3"/>
      <c r="J44" s="22"/>
      <c r="K44" s="3"/>
      <c r="L44" s="100"/>
    </row>
    <row r="45" spans="1:14" s="1" customFormat="1" ht="30" x14ac:dyDescent="0.25">
      <c r="A45"/>
      <c r="B45" s="34">
        <f>'District Questionnaire'!B44:D44</f>
        <v>17</v>
      </c>
      <c r="C45" s="287" t="str">
        <f>'District Questionnaire'!C44:E44</f>
        <v>Is there a program in your district for intermittent preventive treatment (IPTp) of malaria for pregnant women?</v>
      </c>
      <c r="D45" s="304">
        <f>'District Questionnaire'!D44</f>
        <v>0</v>
      </c>
      <c r="E45" s="304"/>
      <c r="F45" s="309">
        <f>IF(D45="Yes",1,IF(D45="No",0,-1))</f>
        <v>-1</v>
      </c>
      <c r="G45" s="286"/>
      <c r="H45" s="203"/>
      <c r="I45" s="3"/>
      <c r="J45" s="22"/>
      <c r="K45" s="3"/>
      <c r="L45" s="101"/>
    </row>
    <row r="46" spans="1:14" x14ac:dyDescent="0.25">
      <c r="B46" s="34">
        <f>'District Questionnaire'!B45:D45</f>
        <v>18</v>
      </c>
      <c r="C46" s="287" t="str">
        <f>'District Questionnaire'!C45:E45</f>
        <v>What is the coverage of this program? (% of women going to ANC receiving IPTp.)</v>
      </c>
      <c r="D46" s="304">
        <f>'District Questionnaire'!D45</f>
        <v>0</v>
      </c>
      <c r="E46" s="304"/>
      <c r="F46" s="304"/>
      <c r="G46" s="307">
        <f>IF(D46=0,D47,D46)</f>
        <v>0</v>
      </c>
      <c r="H46" s="203"/>
      <c r="I46" s="3"/>
      <c r="J46" s="22"/>
      <c r="K46" s="3"/>
    </row>
    <row r="47" spans="1:14" x14ac:dyDescent="0.25">
      <c r="B47" s="34" t="str">
        <f>'District Questionnaire'!B46:D46</f>
        <v>18a</v>
      </c>
      <c r="C47" s="287" t="str">
        <f>'District Questionnaire'!C46:E46</f>
        <v>How do you rate the coverage of this program?</v>
      </c>
      <c r="D47" s="304">
        <f>'District Questionnaire'!D46</f>
        <v>0</v>
      </c>
      <c r="E47" s="304"/>
      <c r="F47" s="304"/>
      <c r="G47" s="286"/>
      <c r="H47" s="203"/>
      <c r="I47" s="162"/>
      <c r="L47" s="101"/>
    </row>
    <row r="48" spans="1:14" ht="30" x14ac:dyDescent="0.25">
      <c r="B48" s="34">
        <f>'District Questionnaire'!B47:D47</f>
        <v>19</v>
      </c>
      <c r="C48" s="287" t="str">
        <f>'District Questionnaire'!C47:E47</f>
        <v>Are there programs in your district that distribute insecticide treated nets for the prevention of malaria?</v>
      </c>
      <c r="D48" s="304">
        <f>'District Questionnaire'!D47</f>
        <v>0</v>
      </c>
      <c r="E48" s="304"/>
      <c r="F48" s="309">
        <f>IF(D48="Yes",1,IF(D48="No",0,-1))</f>
        <v>-1</v>
      </c>
      <c r="G48" s="226"/>
      <c r="H48" s="203"/>
      <c r="L48" s="101"/>
    </row>
    <row r="49" spans="1:13" ht="38.25" customHeight="1" x14ac:dyDescent="0.25">
      <c r="B49" s="34">
        <f>'District Questionnaire'!B48:D48</f>
        <v>20</v>
      </c>
      <c r="C49" s="287" t="str">
        <f>'District Questionnaire'!C48:E48</f>
        <v>What is the coverage of the program? (% of target population receiving a bednet)</v>
      </c>
      <c r="D49" s="304">
        <f>'District Questionnaire'!D48</f>
        <v>0</v>
      </c>
      <c r="E49" s="304"/>
      <c r="F49" s="304"/>
      <c r="G49" s="307">
        <f>IF(D49=0,D50,D49)</f>
        <v>0</v>
      </c>
      <c r="H49" s="203"/>
      <c r="I49" s="161"/>
    </row>
    <row r="50" spans="1:13" x14ac:dyDescent="0.25">
      <c r="B50" s="34" t="str">
        <f>'District Questionnaire'!B49:D49</f>
        <v>20a</v>
      </c>
      <c r="C50" s="287" t="str">
        <f>'District Questionnaire'!C49:E49</f>
        <v>How do you rate the coverage of the program?</v>
      </c>
      <c r="D50" s="304">
        <f>'District Questionnaire'!D49</f>
        <v>0</v>
      </c>
      <c r="E50" s="304"/>
      <c r="F50" s="304"/>
      <c r="G50" s="226"/>
      <c r="H50" s="203"/>
      <c r="J50" s="162"/>
      <c r="K50" s="162"/>
      <c r="L50" s="162"/>
      <c r="M50" s="162"/>
    </row>
    <row r="51" spans="1:13" ht="30" x14ac:dyDescent="0.25">
      <c r="B51" s="34">
        <f>'District Questionnaire'!B50:D50</f>
        <v>21</v>
      </c>
      <c r="C51" s="287" t="str">
        <f>'District Questionnaire'!C50:E50</f>
        <v>Is there diagnosis and treatment of malaria in all age groups in your district?</v>
      </c>
      <c r="D51" s="304">
        <f>'District Questionnaire'!D50</f>
        <v>0</v>
      </c>
      <c r="E51" s="304"/>
      <c r="F51" s="309">
        <f>IF(D51="Yes",1,IF(D51="No",0,-1))</f>
        <v>-1</v>
      </c>
      <c r="G51" s="286"/>
      <c r="H51" s="203"/>
    </row>
    <row r="52" spans="1:13" ht="30" x14ac:dyDescent="0.25">
      <c r="B52" s="34">
        <f>'District Questionnaire'!B51:D51</f>
        <v>22</v>
      </c>
      <c r="C52" s="287" t="str">
        <f>'District Questionnaire'!C51:E51</f>
        <v>Percentage of children age 6-59 months in your district who received ACT (artemisinin-based combination therapy) treatment for malaria.</v>
      </c>
      <c r="D52" s="304">
        <f>'District Questionnaire'!D51</f>
        <v>0</v>
      </c>
      <c r="E52" s="304"/>
      <c r="F52" s="304"/>
      <c r="G52" s="307">
        <f>IF(D52=0,D53,D52)</f>
        <v>0</v>
      </c>
      <c r="H52" s="203"/>
      <c r="J52" s="161"/>
      <c r="K52" s="161"/>
      <c r="L52" s="161"/>
      <c r="M52" s="161"/>
    </row>
    <row r="53" spans="1:13" ht="30.75" thickBot="1" x14ac:dyDescent="0.3">
      <c r="A53" s="1"/>
      <c r="B53" s="34" t="str">
        <f>'District Questionnaire'!B52:D52</f>
        <v>22a</v>
      </c>
      <c r="C53" s="287" t="str">
        <f>'District Questionnaire'!C52:E52</f>
        <v>How would you describe the program for ACT (artemisinin-based combination therapy) for malaria among children 6-59 months  in your district?</v>
      </c>
      <c r="D53" s="304">
        <f>'District Questionnaire'!D52</f>
        <v>0</v>
      </c>
      <c r="E53" s="304"/>
      <c r="F53" s="304"/>
      <c r="G53" s="286"/>
      <c r="H53" s="203"/>
      <c r="J53" s="161"/>
      <c r="K53" s="161"/>
      <c r="L53" s="161"/>
      <c r="M53" s="161"/>
    </row>
    <row r="54" spans="1:13" ht="15.75" thickBot="1" x14ac:dyDescent="0.3">
      <c r="A54" s="1"/>
      <c r="B54" s="391" t="str">
        <f>'District Questionnaire'!B53:D53</f>
        <v xml:space="preserve">Helminth infection </v>
      </c>
      <c r="C54" s="392">
        <f>'District Questionnaire'!C53:E53</f>
        <v>0</v>
      </c>
      <c r="D54" s="393">
        <f>'District Questionnaire'!D53</f>
        <v>0</v>
      </c>
      <c r="E54" s="291"/>
      <c r="F54" s="291"/>
      <c r="G54" s="3"/>
    </row>
    <row r="55" spans="1:13" x14ac:dyDescent="0.25">
      <c r="A55" s="1"/>
      <c r="B55" s="526" t="str">
        <f>IF('National Questionnaire'!D19="Yes", "There is a national policy around deworming children.",IF('National Questionnaire'!D19="No","There is NO national policy around deworming children.",""))</f>
        <v/>
      </c>
      <c r="C55" s="527">
        <f>'District Questionnaire'!C54:E54</f>
        <v>0</v>
      </c>
      <c r="D55" s="528">
        <f>'District Questionnaire'!D54</f>
        <v>0</v>
      </c>
      <c r="E55" s="319">
        <f>IF('National Questionnaire'!D19="yes",1,IF('National Questionnaire'!D19="no",0,-1))</f>
        <v>-1</v>
      </c>
      <c r="F55" s="34"/>
      <c r="G55" s="226"/>
      <c r="H55" s="203"/>
    </row>
    <row r="56" spans="1:13" x14ac:dyDescent="0.25">
      <c r="A56" s="1"/>
      <c r="B56" s="34">
        <f>'District Questionnaire'!B55:D55</f>
        <v>23</v>
      </c>
      <c r="C56" s="287" t="str">
        <f>'District Questionnaire'!C55:E55</f>
        <v>Percentage of children 6-59 months with helminth infection.</v>
      </c>
      <c r="D56" s="304">
        <f>'District Questionnaire'!D55</f>
        <v>0</v>
      </c>
      <c r="E56" s="304"/>
      <c r="F56" s="304"/>
      <c r="G56" s="307"/>
      <c r="H56" s="323">
        <f>IF(D56=0,D57,D56)</f>
        <v>0</v>
      </c>
    </row>
    <row r="57" spans="1:13" s="1" customFormat="1" ht="30" x14ac:dyDescent="0.25">
      <c r="A57"/>
      <c r="B57" s="34" t="str">
        <f>'District Questionnaire'!B56:D56</f>
        <v>23a</v>
      </c>
      <c r="C57" s="287" t="str">
        <f>'District Questionnaire'!C56:E56</f>
        <v>How would you describe the prevalence of helminth infection among children 6-59 months in your district?</v>
      </c>
      <c r="D57" s="304">
        <f>'District Questionnaire'!D56</f>
        <v>0</v>
      </c>
      <c r="E57" s="304"/>
      <c r="F57" s="304"/>
      <c r="G57" s="226"/>
      <c r="H57" s="323"/>
      <c r="J57" s="43"/>
      <c r="L57" s="43"/>
    </row>
    <row r="58" spans="1:13" s="1" customFormat="1" x14ac:dyDescent="0.25">
      <c r="A58"/>
      <c r="B58" s="34">
        <f>'District Questionnaire'!B57:D57</f>
        <v>24</v>
      </c>
      <c r="C58" s="287" t="str">
        <f>'District Questionnaire'!C57:E57</f>
        <v>Is there a program for deworming children 12-59 months in your district?</v>
      </c>
      <c r="D58" s="304">
        <f>'District Questionnaire'!D57</f>
        <v>0</v>
      </c>
      <c r="E58" s="304"/>
      <c r="F58" s="309">
        <f>IF(D58="Yes",1,IF(D58="No",0,-1))</f>
        <v>-1</v>
      </c>
      <c r="G58" s="286"/>
      <c r="H58" s="203"/>
      <c r="J58" s="43"/>
      <c r="L58" s="43"/>
    </row>
    <row r="59" spans="1:13" s="1" customFormat="1" x14ac:dyDescent="0.25">
      <c r="A59"/>
      <c r="B59" s="34">
        <f>'District Questionnaire'!B58:D58</f>
        <v>25</v>
      </c>
      <c r="C59" s="287" t="str">
        <f>'District Questionnaire'!C58:E58</f>
        <v>What is the coverage of this program? (% of children 12-59 months dewormed)</v>
      </c>
      <c r="D59" s="304">
        <f>'District Questionnaire'!D58</f>
        <v>0</v>
      </c>
      <c r="E59" s="304"/>
      <c r="F59" s="304"/>
      <c r="G59" s="307">
        <f>IF(D59=0,D60,D59)</f>
        <v>0</v>
      </c>
      <c r="H59" s="203"/>
      <c r="J59" s="43"/>
      <c r="L59" s="43"/>
    </row>
    <row r="60" spans="1:13" s="1" customFormat="1" ht="15.75" thickBot="1" x14ac:dyDescent="0.3">
      <c r="B60" s="34" t="str">
        <f>'District Questionnaire'!B59:D59</f>
        <v>25a</v>
      </c>
      <c r="C60" s="287" t="str">
        <f>'District Questionnaire'!C59:E59</f>
        <v xml:space="preserve">How would you rate the coverage of this program? </v>
      </c>
      <c r="D60" s="304">
        <f>'District Questionnaire'!D59</f>
        <v>0</v>
      </c>
      <c r="E60" s="304"/>
      <c r="F60" s="304"/>
      <c r="G60" s="203"/>
      <c r="H60" s="203"/>
      <c r="J60" s="43"/>
      <c r="L60" s="43"/>
    </row>
    <row r="61" spans="1:13" ht="36" customHeight="1" x14ac:dyDescent="0.25">
      <c r="B61" s="526" t="str">
        <f>IF('National Questionnaire'!D20="Yes","There is a national policy around deworming pregnant women.",IF('National Questionnaire'!D20="No","There is NO national policy around deworming pregnant women.",""))</f>
        <v/>
      </c>
      <c r="C61" s="527" t="str">
        <f>'District Questionnaire'!C60:E60</f>
        <v>Is there a national policy around deworming pregnant women?</v>
      </c>
      <c r="D61" s="528" t="str">
        <f>'District Questionnaire'!D60</f>
        <v>Yes</v>
      </c>
      <c r="E61" s="319">
        <f>IF('National Questionnaire'!D20="yes",1,IF('National Questionnaire'!D20="no",0,-1))</f>
        <v>-1</v>
      </c>
      <c r="F61" s="34"/>
      <c r="G61" s="226"/>
      <c r="H61" s="203"/>
    </row>
    <row r="62" spans="1:13" x14ac:dyDescent="0.25">
      <c r="B62" s="34">
        <f>'District Questionnaire'!B61:D61</f>
        <v>26</v>
      </c>
      <c r="C62" s="287" t="str">
        <f>'District Questionnaire'!C61:E61</f>
        <v>Percentage of pregnant women with helminth infection</v>
      </c>
      <c r="D62" s="304">
        <f>'District Questionnaire'!D61</f>
        <v>0</v>
      </c>
      <c r="E62" s="288"/>
      <c r="F62" s="288"/>
      <c r="G62" s="226"/>
      <c r="H62" s="323">
        <f>IF(D62=0,D63,D62)</f>
        <v>0</v>
      </c>
    </row>
    <row r="63" spans="1:13" ht="30" x14ac:dyDescent="0.25">
      <c r="B63" s="34" t="str">
        <f>'District Questionnaire'!B62:D62</f>
        <v>26a</v>
      </c>
      <c r="C63" s="287" t="str">
        <f>'District Questionnaire'!C62:E62</f>
        <v>How would you describe the prevalence of helminth infestation among pregnant women in your district?</v>
      </c>
      <c r="D63" s="304">
        <f>'District Questionnaire'!D62</f>
        <v>0</v>
      </c>
      <c r="E63" s="288"/>
      <c r="F63" s="288"/>
      <c r="G63" s="226"/>
      <c r="H63" s="323"/>
    </row>
    <row r="64" spans="1:13" s="1" customFormat="1" x14ac:dyDescent="0.25">
      <c r="A64"/>
      <c r="B64" s="34">
        <f>'District Questionnaire'!B63:D63</f>
        <v>27</v>
      </c>
      <c r="C64" s="287" t="str">
        <f>'District Questionnaire'!C63:E63</f>
        <v>Is there a program for deworming pregnant women?</v>
      </c>
      <c r="D64" s="304">
        <f>'District Questionnaire'!D63</f>
        <v>0</v>
      </c>
      <c r="E64" s="288"/>
      <c r="F64" s="317">
        <f>IF(D64="Yes",1,IF(D64="No",0,-1))</f>
        <v>-1</v>
      </c>
      <c r="G64" s="226"/>
      <c r="H64" s="203"/>
      <c r="J64" s="43"/>
      <c r="L64" s="43"/>
    </row>
    <row r="65" spans="2:13" x14ac:dyDescent="0.25">
      <c r="B65" s="34">
        <f>'District Questionnaire'!B64:D64</f>
        <v>28</v>
      </c>
      <c r="C65" s="287" t="str">
        <f>'District Questionnaire'!C64:E64</f>
        <v>What is the coverage of this program? (% of pregnant women dewormed)</v>
      </c>
      <c r="D65" s="304">
        <f>'District Questionnaire'!D64</f>
        <v>0</v>
      </c>
      <c r="E65" s="288"/>
      <c r="F65" s="288"/>
      <c r="G65" s="307">
        <f>IF(D65=0,D66,D65)</f>
        <v>0</v>
      </c>
      <c r="H65" s="203"/>
    </row>
    <row r="66" spans="2:13" x14ac:dyDescent="0.25">
      <c r="B66" s="34" t="str">
        <f>'District Questionnaire'!B65:D65</f>
        <v>28a</v>
      </c>
      <c r="C66" s="287" t="str">
        <f>'District Questionnaire'!C65:E65</f>
        <v xml:space="preserve">How would you rate the coverage of this program? </v>
      </c>
      <c r="D66" s="304">
        <f>'District Questionnaire'!D65</f>
        <v>0</v>
      </c>
      <c r="E66" s="288"/>
      <c r="F66" s="288"/>
      <c r="G66" s="226"/>
      <c r="H66" s="203"/>
    </row>
    <row r="67" spans="2:13" ht="15.75" thickBot="1" x14ac:dyDescent="0.3">
      <c r="B67" s="34"/>
      <c r="C67" s="287"/>
      <c r="D67" s="304"/>
      <c r="E67" s="292"/>
      <c r="F67" s="292"/>
    </row>
    <row r="68" spans="2:13" ht="15" customHeight="1" thickBot="1" x14ac:dyDescent="0.3">
      <c r="B68" s="387" t="str">
        <f>'District Questionnaire'!B67:D67</f>
        <v>Section 4. Water and Sanitation</v>
      </c>
      <c r="C68" s="388">
        <f>'District Questionnaire'!C67:E67</f>
        <v>0</v>
      </c>
      <c r="D68" s="389">
        <f>'District Questionnaire'!D67</f>
        <v>0</v>
      </c>
      <c r="E68" s="291"/>
      <c r="F68" s="291"/>
    </row>
    <row r="69" spans="2:13" ht="15.75" thickBot="1" x14ac:dyDescent="0.3">
      <c r="B69" s="526" t="str">
        <f>IF('National Questionnaire'!D23="Yes","There is a national policy for promotion of water and sanitation.",IF('National Questionnaire'!D23="No","There is NO national policy for promotion of water and sanitation.",""))</f>
        <v/>
      </c>
      <c r="C69" s="527" t="e">
        <f>'District Questionnaire'!#REF!</f>
        <v>#REF!</v>
      </c>
      <c r="D69" s="528" t="e">
        <f>'District Questionnaire'!#REF!</f>
        <v>#REF!</v>
      </c>
      <c r="E69" s="319">
        <f>IF('National Questionnaire'!D23="yes",1,IF('National Questionnaire'!D23="no",0,-1))</f>
        <v>-1</v>
      </c>
      <c r="F69" s="34"/>
      <c r="G69" s="226"/>
      <c r="H69" s="203"/>
      <c r="I69" s="30"/>
    </row>
    <row r="70" spans="2:13" ht="15" customHeight="1" thickBot="1" x14ac:dyDescent="0.3">
      <c r="B70" s="412" t="str">
        <f>'District Questionnaire'!B69:D69</f>
        <v>Safe water supply</v>
      </c>
      <c r="C70" s="413">
        <f>'District Questionnaire'!C69:E69</f>
        <v>0</v>
      </c>
      <c r="D70" s="413">
        <f>'District Questionnaire'!D69</f>
        <v>0</v>
      </c>
      <c r="E70" s="291"/>
      <c r="F70" s="291"/>
    </row>
    <row r="71" spans="2:13" x14ac:dyDescent="0.25">
      <c r="B71" s="529" t="str">
        <f>'District Questionnaire'!B70:D70</f>
        <v>Improved water sources include piped drinking water supply/ public taps/standposts/tubewell/borehole; protected dug well; protected spring or rainwater</v>
      </c>
      <c r="C71" s="530">
        <f>'District Questionnaire'!C70:E70</f>
        <v>0</v>
      </c>
      <c r="D71" s="530">
        <f>'District Questionnaire'!D70</f>
        <v>0</v>
      </c>
      <c r="E71" s="291"/>
      <c r="F71" s="291"/>
    </row>
    <row r="72" spans="2:13" x14ac:dyDescent="0.25">
      <c r="B72" s="34">
        <f>'District Questionnaire'!B71:D71</f>
        <v>29</v>
      </c>
      <c r="C72" s="287" t="str">
        <f>'District Questionnaire'!C71:E71</f>
        <v>Does the district use improved water sources?</v>
      </c>
      <c r="D72" s="304">
        <f>'District Questionnaire'!D71</f>
        <v>0</v>
      </c>
      <c r="E72" s="288"/>
      <c r="F72" s="317">
        <f>IF(D72="Yes",1,IF(D72="No",0,-1))</f>
        <v>-1</v>
      </c>
      <c r="G72" s="203"/>
      <c r="H72" s="203"/>
      <c r="I72" s="161"/>
      <c r="J72" s="91"/>
      <c r="K72" s="30"/>
      <c r="L72" s="91"/>
      <c r="M72" s="30"/>
    </row>
    <row r="73" spans="2:13" x14ac:dyDescent="0.25">
      <c r="B73" s="34">
        <f>'District Questionnaire'!B72:D72</f>
        <v>30</v>
      </c>
      <c r="C73" s="287" t="str">
        <f>'District Questionnaire'!C72:E72</f>
        <v>Percentage of population in your district that is using an improved water source.</v>
      </c>
      <c r="D73" s="304">
        <f>'District Questionnaire'!D72</f>
        <v>0</v>
      </c>
      <c r="E73" s="288"/>
      <c r="F73" s="288"/>
      <c r="G73" s="307">
        <f>IF(D73=0,D74,D73)</f>
        <v>0</v>
      </c>
      <c r="H73" s="203"/>
    </row>
    <row r="74" spans="2:13" ht="30.75" thickBot="1" x14ac:dyDescent="0.3">
      <c r="B74" s="34" t="str">
        <f>'District Questionnaire'!B73:D73</f>
        <v>30a</v>
      </c>
      <c r="C74" s="287" t="str">
        <f>'District Questionnaire'!C73:E73</f>
        <v>How would you describe the usage of an improved water source among the population in your district?</v>
      </c>
      <c r="D74" s="304">
        <f>'District Questionnaire'!D73</f>
        <v>0</v>
      </c>
      <c r="E74" s="288"/>
      <c r="F74" s="288"/>
      <c r="G74" s="226"/>
      <c r="H74" s="203"/>
    </row>
    <row r="75" spans="2:13" ht="15.75" thickBot="1" x14ac:dyDescent="0.3">
      <c r="B75" s="412" t="str">
        <f>'District Questionnaire'!B74:D74</f>
        <v>Water Safety</v>
      </c>
      <c r="C75" s="413">
        <f>'District Questionnaire'!C74:E74</f>
        <v>0</v>
      </c>
      <c r="D75" s="414">
        <f>'District Questionnaire'!D74</f>
        <v>0</v>
      </c>
      <c r="E75" s="293"/>
      <c r="F75" s="293"/>
      <c r="G75" s="226"/>
      <c r="H75" s="203"/>
      <c r="J75" s="161"/>
      <c r="K75" s="161"/>
      <c r="L75" s="161"/>
      <c r="M75" s="161"/>
    </row>
    <row r="76" spans="2:13" x14ac:dyDescent="0.25">
      <c r="B76" s="34">
        <f>'District Questionnaire'!B75:D75</f>
        <v>31</v>
      </c>
      <c r="C76" s="287" t="str">
        <f>'District Questionnaire'!C75:E75</f>
        <v>Is there a program to treat household water used for consumption in your district?</v>
      </c>
      <c r="D76" s="304">
        <f>'District Questionnaire'!D75</f>
        <v>0</v>
      </c>
      <c r="E76" s="304"/>
      <c r="F76" s="309">
        <f>IF(D76="Yes",1,IF(D76="No",0,-1))</f>
        <v>-1</v>
      </c>
      <c r="G76" s="226"/>
      <c r="H76" s="203"/>
    </row>
    <row r="77" spans="2:13" ht="35.25" customHeight="1" x14ac:dyDescent="0.25">
      <c r="B77" s="34">
        <f>'District Questionnaire'!B76:D76</f>
        <v>32</v>
      </c>
      <c r="C77" s="287" t="str">
        <f>'District Questionnaire'!C76:E76</f>
        <v>Percentage of households in your district that treat water used for consumption.</v>
      </c>
      <c r="D77" s="304">
        <f>'District Questionnaire'!D76</f>
        <v>0</v>
      </c>
      <c r="E77" s="304"/>
      <c r="F77" s="304"/>
      <c r="G77" s="307">
        <f>IF(D77=0,D78,D77)</f>
        <v>0</v>
      </c>
      <c r="H77" s="203"/>
    </row>
    <row r="78" spans="2:13" ht="30.75" thickBot="1" x14ac:dyDescent="0.3">
      <c r="B78" s="34" t="str">
        <f>'District Questionnaire'!B77:D77</f>
        <v>32a</v>
      </c>
      <c r="C78" s="287" t="str">
        <f>'District Questionnaire'!C77:E77</f>
        <v>How would you describe the coverage of household treatment of water used for consumption?</v>
      </c>
      <c r="D78" s="304">
        <f>'District Questionnaire'!D77</f>
        <v>0</v>
      </c>
      <c r="E78" s="304"/>
      <c r="F78" s="304"/>
      <c r="G78" s="226"/>
      <c r="H78" s="203"/>
    </row>
    <row r="79" spans="2:13" ht="15.75" thickBot="1" x14ac:dyDescent="0.3">
      <c r="B79" s="412" t="str">
        <f>'District Questionnaire'!B78:D78</f>
        <v>Hygiene</v>
      </c>
      <c r="C79" s="413">
        <f>'District Questionnaire'!C78:E78</f>
        <v>0</v>
      </c>
      <c r="D79" s="414">
        <f>'District Questionnaire'!D78</f>
        <v>0</v>
      </c>
      <c r="E79" s="293"/>
      <c r="F79" s="293"/>
      <c r="G79" s="226"/>
      <c r="H79" s="203"/>
    </row>
    <row r="80" spans="2:13" ht="30" x14ac:dyDescent="0.25">
      <c r="B80" s="34">
        <f>'District Questionnaire'!B79:D79</f>
        <v>33</v>
      </c>
      <c r="C80" s="287" t="str">
        <f>'District Questionnaire'!C79:E79</f>
        <v>Is there a program in your district to promote the use of soap and water at handwashing facilities?</v>
      </c>
      <c r="D80" s="304">
        <f>'District Questionnaire'!D79</f>
        <v>0</v>
      </c>
      <c r="E80" s="304"/>
      <c r="F80" s="309">
        <f>IF(D80="Yes",1,IF(D80="No",0,-1))</f>
        <v>-1</v>
      </c>
      <c r="G80" s="226"/>
      <c r="H80" s="203"/>
    </row>
    <row r="81" spans="1:15" ht="30" x14ac:dyDescent="0.25">
      <c r="B81" s="34">
        <f>'District Questionnaire'!B80:D80</f>
        <v>34</v>
      </c>
      <c r="C81" s="287" t="str">
        <f>'District Questionnaire'!C80:E80</f>
        <v>Percentage of households in your district with soap and water at a hand washing facility commonly used by family members.</v>
      </c>
      <c r="D81" s="304">
        <f>'District Questionnaire'!D80</f>
        <v>0</v>
      </c>
      <c r="E81" s="304"/>
      <c r="F81" s="304"/>
      <c r="G81" s="307">
        <f>IF(D81=0,D82,D81)</f>
        <v>0</v>
      </c>
      <c r="H81" s="203"/>
      <c r="I81" s="161"/>
    </row>
    <row r="82" spans="1:15" ht="33.75" customHeight="1" thickBot="1" x14ac:dyDescent="0.3">
      <c r="B82" s="34" t="str">
        <f>'District Questionnaire'!B81:D81</f>
        <v>34a</v>
      </c>
      <c r="C82" s="287" t="str">
        <f>'District Questionnaire'!C81:E81</f>
        <v>How would you describe the access to a handwashing facility with soap and water among households in your district?</v>
      </c>
      <c r="D82" s="304">
        <f>'District Questionnaire'!D81</f>
        <v>0</v>
      </c>
      <c r="E82" s="304"/>
      <c r="F82" s="304"/>
      <c r="G82" s="226"/>
      <c r="H82" s="203"/>
    </row>
    <row r="83" spans="1:15" ht="15" customHeight="1" thickBot="1" x14ac:dyDescent="0.3">
      <c r="B83" s="412" t="str">
        <f>'District Questionnaire'!B82:D82</f>
        <v>Improved Sanitation</v>
      </c>
      <c r="C83" s="413">
        <f>'District Questionnaire'!C82:E82</f>
        <v>0</v>
      </c>
      <c r="D83" s="414">
        <f>'District Questionnaire'!D82</f>
        <v>0</v>
      </c>
      <c r="E83" s="293"/>
      <c r="F83" s="293"/>
      <c r="G83" s="226"/>
      <c r="H83" s="203"/>
    </row>
    <row r="84" spans="1:15" x14ac:dyDescent="0.25">
      <c r="B84" s="529" t="str">
        <f>'District Questionnaire'!B83:D83</f>
        <v>Improved sanitation is defined as flush or pour-flush toilet/latrine to: piped sewer system, septic tank, pit latrine, ventilated improved pit (VIP) latrine, pit latrine with slab, composting toilet.</v>
      </c>
      <c r="C84" s="530">
        <f>'District Questionnaire'!C83:E83</f>
        <v>0</v>
      </c>
      <c r="D84" s="530">
        <f>'District Questionnaire'!D83</f>
        <v>0</v>
      </c>
      <c r="E84" s="293"/>
      <c r="F84" s="293"/>
      <c r="G84" s="226"/>
      <c r="H84" s="203"/>
      <c r="J84" s="161"/>
      <c r="K84" s="161"/>
      <c r="L84" s="161"/>
      <c r="M84" s="161"/>
    </row>
    <row r="85" spans="1:15" x14ac:dyDescent="0.25">
      <c r="B85" s="34">
        <f>'District Questionnaire'!B84:D84</f>
        <v>35</v>
      </c>
      <c r="C85" s="287" t="str">
        <f>'District Questionnaire'!C84:E84</f>
        <v>Does the population in your district have access to improved sanitation?</v>
      </c>
      <c r="D85" s="304">
        <f>'District Questionnaire'!D84</f>
        <v>0</v>
      </c>
      <c r="E85" s="304"/>
      <c r="F85" s="309">
        <f>IF(D85="Yes",1,IF(D85="No",0,-1))</f>
        <v>-1</v>
      </c>
      <c r="G85" s="226"/>
      <c r="H85" s="203"/>
    </row>
    <row r="86" spans="1:15" x14ac:dyDescent="0.25">
      <c r="B86" s="34">
        <f>'District Questionnaire'!B85:D85</f>
        <v>36</v>
      </c>
      <c r="C86" s="287" t="str">
        <f>'District Questionnaire'!C85:E85</f>
        <v xml:space="preserve">Percentage of population in your district with access to an adequate sanitation facility. </v>
      </c>
      <c r="D86" s="304">
        <f>'District Questionnaire'!D85</f>
        <v>0</v>
      </c>
      <c r="E86" s="304"/>
      <c r="F86" s="304"/>
      <c r="G86" s="307">
        <f>IF(D86=0,D87,D86)</f>
        <v>0</v>
      </c>
      <c r="H86" s="203"/>
    </row>
    <row r="87" spans="1:15" ht="30" x14ac:dyDescent="0.25">
      <c r="B87" s="34" t="str">
        <f>'District Questionnaire'!B86:D86</f>
        <v>36a</v>
      </c>
      <c r="C87" s="287" t="str">
        <f>'District Questionnaire'!C86:E86</f>
        <v>How would you describe the access to improved sanitation facilities among the population in your district?</v>
      </c>
      <c r="D87" s="304">
        <f>'District Questionnaire'!D86</f>
        <v>0</v>
      </c>
      <c r="E87" s="304"/>
      <c r="F87" s="304"/>
      <c r="G87" s="226"/>
      <c r="H87" s="203"/>
    </row>
    <row r="88" spans="1:15" ht="15.75" thickBot="1" x14ac:dyDescent="0.3">
      <c r="A88" s="1"/>
      <c r="B88" s="34"/>
      <c r="C88" s="287"/>
      <c r="D88" s="304"/>
      <c r="E88" s="304"/>
      <c r="F88" s="304"/>
      <c r="G88" s="226"/>
      <c r="H88" s="203"/>
    </row>
    <row r="89" spans="1:15" ht="15.75" thickBot="1" x14ac:dyDescent="0.3">
      <c r="A89" s="1"/>
      <c r="B89" s="432" t="str">
        <f>'District Questionnaire'!B88:D88</f>
        <v>Section 5. Reproductive Health</v>
      </c>
      <c r="C89" s="433">
        <f>'District Questionnaire'!C88:E88</f>
        <v>0</v>
      </c>
      <c r="D89" s="434">
        <f>'District Questionnaire'!D88</f>
        <v>0</v>
      </c>
      <c r="E89" s="293"/>
      <c r="F89" s="293"/>
      <c r="G89" s="226"/>
      <c r="H89" s="203"/>
    </row>
    <row r="90" spans="1:15" ht="30.75" customHeight="1" x14ac:dyDescent="0.25">
      <c r="B90" s="526" t="str">
        <f>IF('National Questionnaire'!D21="Yes","There is a national reproductive health strategy that includes information on birth spacing and family planning methods.",IF('National Questionnaire'!D21="No", "There is NO national reproductive health strategy that includes information on birth spacing and family planning methods.",""))</f>
        <v/>
      </c>
      <c r="C90" s="527">
        <f>'District Questionnaire'!C89:E89</f>
        <v>0</v>
      </c>
      <c r="D90" s="528">
        <f>'District Questionnaire'!D89</f>
        <v>0</v>
      </c>
      <c r="E90" s="319">
        <f>IF('National Questionnaire'!D21="yes",1,IF('National Questionnaire'!D21="no",0,-1))</f>
        <v>-1</v>
      </c>
      <c r="F90" s="34"/>
      <c r="G90" s="226"/>
      <c r="H90" s="203"/>
    </row>
    <row r="91" spans="1:15" ht="30.75" customHeight="1" x14ac:dyDescent="0.25">
      <c r="B91" s="366">
        <f>'District Questionnaire'!B90</f>
        <v>37</v>
      </c>
      <c r="C91" s="367" t="str">
        <f>'District Questionnaire'!C90</f>
        <v>Is there a program in your district to promote the use of modern family planning methods among women of reproductive age?</v>
      </c>
      <c r="D91" s="366">
        <f>'District Questionnaire'!D90</f>
        <v>0</v>
      </c>
      <c r="E91" s="319"/>
      <c r="F91" s="309">
        <f>IF(D91="Yes",1,IF(D91="No",0,-1))</f>
        <v>-1</v>
      </c>
      <c r="G91" s="226"/>
      <c r="H91" s="203"/>
    </row>
    <row r="92" spans="1:15" ht="15" customHeight="1" x14ac:dyDescent="0.25">
      <c r="B92" s="34">
        <f>'District Questionnaire'!B91:D91</f>
        <v>38</v>
      </c>
      <c r="C92" s="287" t="str">
        <f>'District Questionnaire'!C91:E91</f>
        <v>Percentage of women of reproductive age using a modern family planning method in your district.</v>
      </c>
      <c r="D92" s="304">
        <f>'District Questionnaire'!D91</f>
        <v>0</v>
      </c>
      <c r="E92" s="288"/>
      <c r="F92" s="288"/>
      <c r="G92" s="307">
        <f>IF(D92=0,D93,D92)</f>
        <v>0</v>
      </c>
      <c r="H92" s="323"/>
      <c r="I92" s="23"/>
    </row>
    <row r="93" spans="1:15" s="1" customFormat="1" ht="30.75" thickBot="1" x14ac:dyDescent="0.3">
      <c r="A93"/>
      <c r="B93" s="34" t="str">
        <f>'District Questionnaire'!B92:D92</f>
        <v>38a</v>
      </c>
      <c r="C93" s="287" t="str">
        <f>'District Questionnaire'!C92:E92</f>
        <v>How would you describe the usage of modern family planning methods among women of reproductive age in your district?</v>
      </c>
      <c r="D93" s="304">
        <f>'District Questionnaire'!D92</f>
        <v>0</v>
      </c>
      <c r="E93" s="288"/>
      <c r="F93" s="288"/>
      <c r="G93" s="226"/>
      <c r="H93" s="323"/>
      <c r="I93" s="20"/>
      <c r="J93" s="43"/>
      <c r="L93" s="43"/>
    </row>
    <row r="94" spans="1:15" s="1" customFormat="1" ht="15.75" thickBot="1" x14ac:dyDescent="0.3">
      <c r="A94"/>
      <c r="B94" s="425" t="str">
        <f>'District Questionnaire'!B93:D93</f>
        <v>Delayed cord clamping-- during labor, waiting 1-3 minutes after the baby is delivered before clamping the umbilical cord.</v>
      </c>
      <c r="C94" s="426">
        <f>'District Questionnaire'!C93:E93</f>
        <v>0</v>
      </c>
      <c r="D94" s="427">
        <f>'District Questionnaire'!D93</f>
        <v>0</v>
      </c>
      <c r="E94" s="291"/>
      <c r="F94" s="291"/>
      <c r="G94" s="62"/>
      <c r="H94" s="203"/>
      <c r="I94" s="20"/>
      <c r="J94" s="43"/>
      <c r="L94" s="43"/>
    </row>
    <row r="95" spans="1:15" x14ac:dyDescent="0.25">
      <c r="B95" s="526" t="str">
        <f>IF('National Questionnaire'!D22="Yes","A national policy on delayed cord clamping exists.",IF('National Questionnaire'!D22="No","No national policy on delayed cord clamping exists.",""))</f>
        <v/>
      </c>
      <c r="C95" s="527">
        <f>'District Questionnaire'!C94:E94</f>
        <v>0</v>
      </c>
      <c r="D95" s="528">
        <f>'District Questionnaire'!D94</f>
        <v>0</v>
      </c>
      <c r="E95" s="319">
        <f>IF('National Questionnaire'!D22="yes",1,IF('National Questionnaire'!D22="no",0,-1))</f>
        <v>-1</v>
      </c>
      <c r="F95" s="34"/>
      <c r="G95" s="226"/>
      <c r="H95" s="203"/>
      <c r="I95" s="35"/>
      <c r="J95" s="22"/>
      <c r="K95" s="23"/>
      <c r="L95" s="22"/>
      <c r="M95" s="23"/>
    </row>
    <row r="96" spans="1:15" ht="32.25" customHeight="1" x14ac:dyDescent="0.25">
      <c r="B96" s="34">
        <f>'District Questionnaire'!B95:D95</f>
        <v>39</v>
      </c>
      <c r="C96" s="287" t="str">
        <f>'District Questionnaire'!C95:E95</f>
        <v>Is delayed cord clamping practiced at health facilities in your district?</v>
      </c>
      <c r="D96" s="304">
        <f>'District Questionnaire'!D95</f>
        <v>0</v>
      </c>
      <c r="E96" s="288"/>
      <c r="F96" s="317">
        <f>IF(D96="Yes",1,IF(D96="No",0,-1))</f>
        <v>-1</v>
      </c>
      <c r="G96" s="226"/>
      <c r="H96" s="203"/>
      <c r="I96" s="35"/>
      <c r="J96" s="91"/>
      <c r="K96" s="20"/>
      <c r="L96" s="91"/>
      <c r="M96" s="20"/>
      <c r="N96" s="20"/>
      <c r="O96" s="8"/>
    </row>
    <row r="97" spans="1:15" ht="20.25" customHeight="1" x14ac:dyDescent="0.25">
      <c r="B97" s="34">
        <f>'District Questionnaire'!B96:D96</f>
        <v>40</v>
      </c>
      <c r="C97" s="287" t="str">
        <f>'District Questionnaire'!C96:E96</f>
        <v>Percentage of health facilities in your district practicing delayed cord clamping</v>
      </c>
      <c r="D97" s="304">
        <f>'District Questionnaire'!D96</f>
        <v>0</v>
      </c>
      <c r="E97" s="288"/>
      <c r="F97" s="288"/>
      <c r="G97" s="307">
        <f>IF(D97=0,D98,D97)</f>
        <v>0</v>
      </c>
      <c r="H97" s="203"/>
      <c r="J97" s="91"/>
      <c r="K97" s="20"/>
      <c r="L97" s="91"/>
      <c r="M97" s="20"/>
      <c r="N97" s="20"/>
      <c r="O97" s="8"/>
    </row>
    <row r="98" spans="1:15" ht="30" x14ac:dyDescent="0.25">
      <c r="B98" s="289" t="str">
        <f>'District Questionnaire'!B97:D97</f>
        <v>40a</v>
      </c>
      <c r="C98" s="290" t="str">
        <f>'District Questionnaire'!C97:E97</f>
        <v xml:space="preserve">How would you describe the coverage of the practice of delayed cord clamping in your district? </v>
      </c>
      <c r="D98" s="305">
        <f>'District Questionnaire'!D97</f>
        <v>0</v>
      </c>
      <c r="E98" s="288"/>
      <c r="F98" s="288"/>
      <c r="G98" s="226"/>
      <c r="H98" s="203"/>
      <c r="I98" s="20"/>
      <c r="K98" s="35"/>
      <c r="M98" s="35"/>
      <c r="N98" s="20"/>
      <c r="O98" s="8"/>
    </row>
    <row r="99" spans="1:15" s="302" customFormat="1" ht="31.5" customHeight="1" thickBot="1" x14ac:dyDescent="0.3">
      <c r="A99" s="297"/>
      <c r="B99" s="294"/>
      <c r="C99" s="295"/>
      <c r="D99" s="296"/>
      <c r="E99" s="292"/>
      <c r="F99" s="292"/>
      <c r="G99" s="62"/>
      <c r="H99" s="297"/>
      <c r="I99" s="297"/>
      <c r="J99" s="298"/>
      <c r="K99" s="299"/>
      <c r="L99" s="298"/>
      <c r="M99" s="299"/>
      <c r="N99" s="300"/>
      <c r="O99" s="301"/>
    </row>
    <row r="100" spans="1:15" ht="15.75" thickBot="1" x14ac:dyDescent="0.3">
      <c r="B100" s="422" t="str">
        <f>'District Questionnaire'!B99:D99</f>
        <v>Section 6. Agriculture</v>
      </c>
      <c r="C100" s="423">
        <f>'District Questionnaire'!C99:E99</f>
        <v>0</v>
      </c>
      <c r="D100" s="424">
        <f>'District Questionnaire'!D99</f>
        <v>0</v>
      </c>
      <c r="E100" s="291"/>
      <c r="F100" s="291"/>
    </row>
    <row r="101" spans="1:15" ht="32.25" customHeight="1" x14ac:dyDescent="0.25">
      <c r="B101" s="526" t="str">
        <f>IF('National Questionnaire'!D24="Yes", "There is a national agricultural policy that includes one or more nutrition sensitve components",IF('National Questionnaire'!D24="No","There is NO national policy that includes one or more nutrition sensitive components",""))</f>
        <v/>
      </c>
      <c r="C101" s="527">
        <f>'District Questionnaire'!C100:E100</f>
        <v>0</v>
      </c>
      <c r="D101" s="528">
        <f>'District Questionnaire'!D100</f>
        <v>0</v>
      </c>
      <c r="E101" s="319">
        <f>IF('National Questionnaire'!D24="yes",1,IF('National Questionnaire'!D24="no",0,-1))</f>
        <v>-1</v>
      </c>
      <c r="F101" s="34"/>
      <c r="G101" s="226"/>
      <c r="H101" s="203"/>
      <c r="J101" s="91"/>
      <c r="K101" s="20"/>
      <c r="L101" s="91"/>
      <c r="M101" s="20"/>
      <c r="N101" s="20"/>
      <c r="O101" s="8"/>
    </row>
    <row r="102" spans="1:15" x14ac:dyDescent="0.25">
      <c r="B102" s="34">
        <f>'District Questionnaire'!B101:D101</f>
        <v>41</v>
      </c>
      <c r="C102" s="287" t="str">
        <f>'District Questionnaire'!C101:E101</f>
        <v>Is there a program to promote the consumption of micronutrient-rich foods and biofortified foods in your district?</v>
      </c>
      <c r="D102" s="304">
        <f>'District Questionnaire'!D101</f>
        <v>0</v>
      </c>
      <c r="E102" s="288"/>
      <c r="F102" s="317">
        <f>IF(D102="Yes",1,IF(D102="No",0,-1))</f>
        <v>-1</v>
      </c>
      <c r="G102" s="226"/>
      <c r="H102" s="203"/>
    </row>
    <row r="103" spans="1:15" x14ac:dyDescent="0.25">
      <c r="B103" s="34">
        <f>'District Questionnaire'!B102:D102</f>
        <v>42</v>
      </c>
      <c r="C103" s="287" t="str">
        <f>'District Questionnaire'!C102:E102</f>
        <v>Percentage of households in district reached by programs that promote micronutrient-rich foods and biofortified foods?</v>
      </c>
      <c r="D103" s="304">
        <f>'District Questionnaire'!D102</f>
        <v>0</v>
      </c>
      <c r="E103" s="288"/>
      <c r="F103" s="288"/>
      <c r="G103" s="307">
        <f>IF(D103=0,D104,D103)</f>
        <v>0</v>
      </c>
      <c r="H103" s="203"/>
    </row>
    <row r="104" spans="1:15" x14ac:dyDescent="0.25">
      <c r="B104" s="34" t="str">
        <f>'District Questionnaire'!B103:D103</f>
        <v>42a</v>
      </c>
      <c r="C104" s="287" t="str">
        <f>'District Questionnaire'!C103:E103</f>
        <v>How would you rate the coverage of this program to promote micronutrient-rich foods and biofortified foods?</v>
      </c>
      <c r="D104" s="304">
        <f>'District Questionnaire'!D103</f>
        <v>0</v>
      </c>
      <c r="E104" s="288"/>
      <c r="F104" s="288"/>
      <c r="G104" s="203"/>
      <c r="H104" s="203"/>
    </row>
    <row r="105" spans="1:15" x14ac:dyDescent="0.25">
      <c r="B105" s="34">
        <f>'District Questionnaire'!B104:D104</f>
        <v>43</v>
      </c>
      <c r="C105" s="287" t="str">
        <f>'District Questionnaire'!C104:E104</f>
        <v>Are there programs to promote home food production in your district?</v>
      </c>
      <c r="D105" s="304">
        <f>'District Questionnaire'!D104</f>
        <v>0</v>
      </c>
      <c r="E105" s="288"/>
      <c r="F105" s="317">
        <f>IF(D105="Yes",1,IF(D105="No",0,-1))</f>
        <v>-1</v>
      </c>
      <c r="G105" s="226"/>
      <c r="H105" s="203"/>
    </row>
    <row r="106" spans="1:15" x14ac:dyDescent="0.25">
      <c r="B106" s="34">
        <f>'District Questionnaire'!B105:D105</f>
        <v>44</v>
      </c>
      <c r="C106" s="287" t="str">
        <f>'District Questionnaire'!C105:E105</f>
        <v>Percentage of households enrolled in home food production programs.</v>
      </c>
      <c r="D106" s="304">
        <f>'District Questionnaire'!D105</f>
        <v>0</v>
      </c>
      <c r="E106" s="288"/>
      <c r="F106" s="288"/>
      <c r="G106" s="307">
        <f>IF(D106=0,D107,D106)</f>
        <v>0</v>
      </c>
      <c r="H106" s="203"/>
    </row>
    <row r="107" spans="1:15" ht="15.75" thickBot="1" x14ac:dyDescent="0.3">
      <c r="B107" s="34" t="str">
        <f>'District Questionnaire'!B106:D106</f>
        <v>44a</v>
      </c>
      <c r="C107" s="287" t="str">
        <f>'District Questionnaire'!C106:E106</f>
        <v>How would you rate the coverage of this program?</v>
      </c>
      <c r="D107" s="304">
        <f>'District Questionnaire'!D106</f>
        <v>0</v>
      </c>
      <c r="E107" s="288"/>
      <c r="F107" s="288"/>
      <c r="G107" s="203"/>
      <c r="H107" s="203"/>
    </row>
    <row r="108" spans="1:15" ht="15.75" thickBot="1" x14ac:dyDescent="0.3">
      <c r="B108" s="438" t="str">
        <f>'District Questionnaire'!B108:D108</f>
        <v>Section 7. Education</v>
      </c>
      <c r="C108" s="439">
        <f>'District Questionnaire'!C108:E108</f>
        <v>0</v>
      </c>
      <c r="D108" s="440">
        <f>'District Questionnaire'!D108</f>
        <v>0</v>
      </c>
      <c r="E108" s="288"/>
      <c r="F108" s="288"/>
      <c r="G108" s="226"/>
      <c r="H108" s="203"/>
    </row>
    <row r="109" spans="1:15" x14ac:dyDescent="0.25">
      <c r="B109" s="526" t="str">
        <f>IF('National Questionnaire'!D25="Yes", "There is a national education policy on deworming school age children in schools",IF('National Questionnaire'!D25="No","There is NO national education policy on deworming school age children in schools",""))</f>
        <v/>
      </c>
      <c r="C109" s="527">
        <f>'District Questionnaire'!C109:E109</f>
        <v>0</v>
      </c>
      <c r="D109" s="528">
        <f>'District Questionnaire'!D109</f>
        <v>0</v>
      </c>
      <c r="E109" s="319">
        <f>IF('National Questionnaire'!D25="yes",1,IF('National Questionnaire'!D25="no",0,-1))</f>
        <v>-1</v>
      </c>
      <c r="F109" s="291"/>
      <c r="H109" s="203"/>
    </row>
    <row r="110" spans="1:15" x14ac:dyDescent="0.25">
      <c r="B110" s="34">
        <f>'District Questionnaire'!B110:D110</f>
        <v>45</v>
      </c>
      <c r="C110" s="287" t="str">
        <f>'District Questionnaire'!C110:E110</f>
        <v>Are there programs for the deworming of children in schools in your district?</v>
      </c>
      <c r="D110" s="304">
        <f>'District Questionnaire'!D110</f>
        <v>0</v>
      </c>
      <c r="E110" s="288"/>
      <c r="F110" s="317">
        <f>IF(D110="Yes",1,IF(D110="No",0,-1))</f>
        <v>-1</v>
      </c>
      <c r="G110" s="203"/>
      <c r="H110" s="203"/>
    </row>
    <row r="111" spans="1:15" x14ac:dyDescent="0.25">
      <c r="B111" s="34">
        <f>'District Questionnaire'!B111:D111</f>
        <v>46</v>
      </c>
      <c r="C111" s="287" t="str">
        <f>'District Questionnaire'!C111:E111</f>
        <v>What is the coverage of this program? (% schools deworming children)</v>
      </c>
      <c r="D111" s="304">
        <f>'District Questionnaire'!D111</f>
        <v>0</v>
      </c>
      <c r="E111" s="288"/>
      <c r="F111" s="288"/>
      <c r="G111" s="307">
        <f>IF(D111=0,D112,D111)</f>
        <v>0</v>
      </c>
      <c r="H111" s="203"/>
    </row>
    <row r="112" spans="1:15" ht="15.75" thickBot="1" x14ac:dyDescent="0.3">
      <c r="B112" s="34" t="str">
        <f>'District Questionnaire'!B112:D112</f>
        <v>46a</v>
      </c>
      <c r="C112" s="287" t="str">
        <f>'District Questionnaire'!C112:E112</f>
        <v>How would you rate the coverage of this program?</v>
      </c>
      <c r="D112" s="304">
        <f>'District Questionnaire'!D112</f>
        <v>0</v>
      </c>
      <c r="E112" s="288"/>
      <c r="F112" s="288"/>
      <c r="G112" s="203"/>
      <c r="H112" s="203"/>
    </row>
    <row r="113" spans="2:14" x14ac:dyDescent="0.25">
      <c r="B113" s="526" t="str">
        <f>IF('National Questionnaire'!D26="Yes", "There is a national education policy on hygiene education to school age children in schools",IF('National Questionnaire'!D26="No","There is NOnational education policy on hygiene education to school age children in schools",""))</f>
        <v/>
      </c>
      <c r="C113" s="527"/>
      <c r="D113" s="528"/>
      <c r="E113" s="319">
        <f>IF('National Questionnaire'!D26="yes",1,IF('National Questionnaire'!D26="no",0,-1))</f>
        <v>-1</v>
      </c>
      <c r="F113" s="288"/>
      <c r="G113" s="203"/>
      <c r="H113" s="203"/>
    </row>
    <row r="114" spans="2:14" x14ac:dyDescent="0.25">
      <c r="B114" s="34">
        <f>'District Questionnaire'!B114:D114</f>
        <v>47</v>
      </c>
      <c r="C114" s="287" t="str">
        <f>'District Questionnaire'!C114:E114</f>
        <v>Are there programs to promote hygiene education in schools in your district?</v>
      </c>
      <c r="D114" s="304">
        <f>'District Questionnaire'!D114</f>
        <v>0</v>
      </c>
      <c r="E114" s="288"/>
      <c r="F114" s="317">
        <f>IF(D114="Yes",1,IF(D114="No",0,-1))</f>
        <v>-1</v>
      </c>
      <c r="G114" s="203"/>
      <c r="H114" s="203"/>
    </row>
    <row r="115" spans="2:14" x14ac:dyDescent="0.25">
      <c r="B115" s="34">
        <f>'District Questionnaire'!B115:D115</f>
        <v>48</v>
      </c>
      <c r="C115" s="287" t="str">
        <f>'District Questionnaire'!C115:E115</f>
        <v>What is the coverage of this program? (% schools teaching hygiene education)</v>
      </c>
      <c r="D115" s="304">
        <f>'District Questionnaire'!D115</f>
        <v>0</v>
      </c>
      <c r="E115" s="288"/>
      <c r="F115" s="288"/>
      <c r="G115" s="307">
        <f>IF(D115=0,D116,D115)</f>
        <v>0</v>
      </c>
      <c r="H115" s="203"/>
    </row>
    <row r="116" spans="2:14" x14ac:dyDescent="0.25">
      <c r="B116" s="34" t="str">
        <f>'District Questionnaire'!B116:D116</f>
        <v>48a</v>
      </c>
      <c r="C116" s="287" t="str">
        <f>'District Questionnaire'!C116:E116</f>
        <v>How would you rate the coverage of this program?</v>
      </c>
      <c r="D116" s="304">
        <f>'District Questionnaire'!D116</f>
        <v>0</v>
      </c>
      <c r="E116" s="288"/>
      <c r="F116" s="288"/>
      <c r="G116" s="203"/>
      <c r="H116" s="203"/>
    </row>
    <row r="117" spans="2:14" s="2" customFormat="1" ht="16.5" customHeight="1" x14ac:dyDescent="0.25">
      <c r="B117" s="291"/>
      <c r="C117" s="13"/>
      <c r="D117" s="292"/>
      <c r="E117" s="292"/>
      <c r="F117" s="292"/>
      <c r="G117" s="3"/>
      <c r="H117" s="3"/>
      <c r="I117" s="3"/>
      <c r="J117" s="22"/>
      <c r="K117" s="3"/>
      <c r="L117" s="22"/>
      <c r="M117" s="3"/>
      <c r="N117" s="3"/>
    </row>
    <row r="118" spans="2:14" s="2" customFormat="1" x14ac:dyDescent="0.25">
      <c r="B118" s="291"/>
      <c r="C118" s="13"/>
      <c r="D118" s="292"/>
      <c r="E118" s="292"/>
      <c r="F118" s="292"/>
      <c r="G118" s="3"/>
      <c r="H118" s="3"/>
      <c r="I118" s="3"/>
      <c r="J118" s="22"/>
      <c r="K118" s="3"/>
      <c r="L118" s="22"/>
      <c r="M118" s="3"/>
      <c r="N118" s="3"/>
    </row>
    <row r="119" spans="2:14" x14ac:dyDescent="0.25">
      <c r="B119"/>
      <c r="C119"/>
      <c r="G119" s="3"/>
    </row>
    <row r="120" spans="2:14" x14ac:dyDescent="0.25">
      <c r="B120"/>
      <c r="C120"/>
      <c r="G120" s="3"/>
    </row>
    <row r="121" spans="2:14" x14ac:dyDescent="0.25">
      <c r="B121"/>
      <c r="C121"/>
      <c r="G121" s="3"/>
    </row>
    <row r="122" spans="2:14" x14ac:dyDescent="0.25">
      <c r="B122"/>
      <c r="C122"/>
      <c r="G122" s="3"/>
    </row>
    <row r="123" spans="2:14" x14ac:dyDescent="0.25">
      <c r="B123"/>
      <c r="C123"/>
      <c r="G123" s="3"/>
    </row>
    <row r="124" spans="2:14" x14ac:dyDescent="0.25">
      <c r="B124"/>
      <c r="C124"/>
      <c r="G124" s="3"/>
    </row>
    <row r="125" spans="2:14" x14ac:dyDescent="0.25">
      <c r="B125"/>
      <c r="C125"/>
      <c r="G125" s="3"/>
    </row>
    <row r="126" spans="2:14" x14ac:dyDescent="0.25">
      <c r="B126"/>
      <c r="C126"/>
      <c r="G126" s="3"/>
    </row>
    <row r="127" spans="2:14" x14ac:dyDescent="0.25">
      <c r="B127"/>
      <c r="C127"/>
      <c r="G127" s="3"/>
    </row>
    <row r="128" spans="2:14" x14ac:dyDescent="0.25">
      <c r="B128"/>
      <c r="C128"/>
      <c r="G128" s="3"/>
    </row>
    <row r="129" spans="2:7" x14ac:dyDescent="0.25">
      <c r="B129"/>
      <c r="C129"/>
      <c r="G129" s="3"/>
    </row>
    <row r="130" spans="2:7" x14ac:dyDescent="0.25">
      <c r="B130"/>
      <c r="C130"/>
      <c r="G130" s="3"/>
    </row>
    <row r="131" spans="2:7" x14ac:dyDescent="0.25">
      <c r="B131"/>
      <c r="C131"/>
      <c r="G131" s="3"/>
    </row>
    <row r="132" spans="2:7" x14ac:dyDescent="0.25">
      <c r="B132"/>
      <c r="C132"/>
      <c r="G132" s="3"/>
    </row>
    <row r="133" spans="2:7" x14ac:dyDescent="0.25">
      <c r="B133"/>
      <c r="C133"/>
      <c r="G133" s="3"/>
    </row>
    <row r="134" spans="2:7" x14ac:dyDescent="0.25">
      <c r="B134"/>
      <c r="C134"/>
      <c r="G134" s="3"/>
    </row>
    <row r="135" spans="2:7" x14ac:dyDescent="0.25">
      <c r="B135"/>
      <c r="C135"/>
      <c r="G135" s="3"/>
    </row>
    <row r="136" spans="2:7" x14ac:dyDescent="0.25">
      <c r="B136"/>
      <c r="C136"/>
      <c r="G136" s="3"/>
    </row>
    <row r="137" spans="2:7" x14ac:dyDescent="0.25">
      <c r="B137"/>
      <c r="C137"/>
      <c r="G137" s="3"/>
    </row>
    <row r="138" spans="2:7" x14ac:dyDescent="0.25">
      <c r="B138"/>
      <c r="C138"/>
      <c r="G138" s="3"/>
    </row>
    <row r="139" spans="2:7" x14ac:dyDescent="0.25">
      <c r="B139"/>
      <c r="C139"/>
      <c r="G139" s="3"/>
    </row>
    <row r="140" spans="2:7" x14ac:dyDescent="0.25">
      <c r="B140"/>
      <c r="C140"/>
      <c r="G140" s="3"/>
    </row>
    <row r="141" spans="2:7" x14ac:dyDescent="0.25">
      <c r="B141"/>
      <c r="C141"/>
      <c r="G141" s="3"/>
    </row>
    <row r="142" spans="2:7" x14ac:dyDescent="0.25">
      <c r="B142"/>
      <c r="C142"/>
      <c r="G142" s="3"/>
    </row>
    <row r="143" spans="2:7" x14ac:dyDescent="0.25">
      <c r="B143"/>
      <c r="C143"/>
      <c r="G143" s="3"/>
    </row>
    <row r="144" spans="2:7" x14ac:dyDescent="0.25">
      <c r="B144"/>
      <c r="C144"/>
      <c r="G144" s="3"/>
    </row>
    <row r="145" spans="2:7" x14ac:dyDescent="0.25">
      <c r="B145"/>
      <c r="C145"/>
      <c r="G145" s="3"/>
    </row>
  </sheetData>
  <mergeCells count="36">
    <mergeCell ref="E1:G1"/>
    <mergeCell ref="B39:D39"/>
    <mergeCell ref="B109:D109"/>
    <mergeCell ref="B113:D113"/>
    <mergeCell ref="B108:D108"/>
    <mergeCell ref="B20:D20"/>
    <mergeCell ref="B90:D90"/>
    <mergeCell ref="B101:D101"/>
    <mergeCell ref="B25:D25"/>
    <mergeCell ref="B30:D30"/>
    <mergeCell ref="B61:D61"/>
    <mergeCell ref="B95:D95"/>
    <mergeCell ref="B79:D79"/>
    <mergeCell ref="B84:D84"/>
    <mergeCell ref="B89:D89"/>
    <mergeCell ref="B94:D94"/>
    <mergeCell ref="B100:D100"/>
    <mergeCell ref="B83:D83"/>
    <mergeCell ref="B54:D54"/>
    <mergeCell ref="B55:D55"/>
    <mergeCell ref="B71:D71"/>
    <mergeCell ref="B75:D75"/>
    <mergeCell ref="B68:D68"/>
    <mergeCell ref="B69:D69"/>
    <mergeCell ref="B70:D70"/>
    <mergeCell ref="B38:D38"/>
    <mergeCell ref="B40:D40"/>
    <mergeCell ref="B15:D15"/>
    <mergeCell ref="B19:D19"/>
    <mergeCell ref="B24:D24"/>
    <mergeCell ref="B29:D29"/>
    <mergeCell ref="B1:D1"/>
    <mergeCell ref="B2:D2"/>
    <mergeCell ref="B9:D9"/>
    <mergeCell ref="B10:D10"/>
    <mergeCell ref="B11:D11"/>
  </mergeCells>
  <conditionalFormatting sqref="P2:P5">
    <cfRule type="colorScale" priority="2">
      <colorScale>
        <cfvo type="min"/>
        <cfvo type="percentile" val="50"/>
        <cfvo type="max"/>
        <color rgb="FF63BE7B"/>
        <color rgb="FFFFEB84"/>
        <color rgb="FFF8696B"/>
      </colorScale>
    </cfRule>
  </conditionalFormatting>
  <conditionalFormatting sqref="K5:M5">
    <cfRule type="colorScale" priority="230">
      <colorScale>
        <cfvo type="min"/>
        <cfvo type="percentile" val="50"/>
        <cfvo type="max"/>
        <color rgb="FF63BE7B"/>
        <color rgb="FFFFEB84"/>
        <color rgb="FFF8696B"/>
      </colorScale>
    </cfRule>
  </conditionalFormatting>
  <dataValidations disablePrompts="1" count="1">
    <dataValidation allowBlank="1" showInputMessage="1" showErrorMessage="1" prompt="The cells below are linked to the district questionaire. _x000a__x000a_Those highlighted in green contain formulas that convert answer from the national questionaire to text that appears directly on the district questionaire." sqref="B1:D1"/>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GridLines="0" showRowColHeaders="0" workbookViewId="0">
      <selection activeCell="G12" sqref="G12"/>
    </sheetView>
  </sheetViews>
  <sheetFormatPr defaultRowHeight="15" x14ac:dyDescent="0.25"/>
  <cols>
    <col min="1" max="1" width="60.5703125" customWidth="1"/>
  </cols>
  <sheetData>
    <row r="1" spans="1:1" x14ac:dyDescent="0.25">
      <c r="A1" s="9" t="s">
        <v>258</v>
      </c>
    </row>
    <row r="2" spans="1:1" x14ac:dyDescent="0.25">
      <c r="A2" s="368" t="s">
        <v>269</v>
      </c>
    </row>
    <row r="3" spans="1:1" x14ac:dyDescent="0.25">
      <c r="A3" t="s">
        <v>261</v>
      </c>
    </row>
    <row r="4" spans="1:1" x14ac:dyDescent="0.25">
      <c r="A4" t="s">
        <v>259</v>
      </c>
    </row>
    <row r="10" spans="1:1" ht="60" x14ac:dyDescent="0.25">
      <c r="A10" s="361" t="s">
        <v>260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Tool Overview</vt:lpstr>
      <vt:lpstr>National Questionnaire</vt:lpstr>
      <vt:lpstr>District Questionnaire</vt:lpstr>
      <vt:lpstr>Overview Dashboard</vt:lpstr>
      <vt:lpstr>Findings Dashboard</vt:lpstr>
      <vt:lpstr>Sheet1</vt:lpstr>
      <vt:lpstr>Indicators</vt:lpstr>
      <vt:lpstr>Calculations</vt:lpstr>
      <vt:lpstr>Notes</vt:lpstr>
      <vt:lpstr>'Findings Dashboard'!Print_Area</vt:lpstr>
      <vt:lpstr>Indicators!Print_Area</vt:lpstr>
      <vt:lpstr>'National Questionnaire'!Print_Area</vt:lpstr>
      <vt:lpstr>'Overview Dashboard'!Print_Area</vt:lpstr>
    </vt:vector>
  </TitlesOfParts>
  <Company>John Snow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Assessment Tool for Anemia (DATA) (Draft Master 2.0)</dc:title>
  <dc:subject>Draft master for District Assessment Tool for Anemia (DATA</dc:subject>
  <dc:creator>SPRING</dc:creator>
  <cp:keywords>USAID, SPRING, anemia, District Assessment Tool for Anemia, DATA</cp:keywords>
  <cp:lastModifiedBy>JSI</cp:lastModifiedBy>
  <cp:lastPrinted>2016-06-10T13:58:06Z</cp:lastPrinted>
  <dcterms:created xsi:type="dcterms:W3CDTF">2014-09-03T18:57:47Z</dcterms:created>
  <dcterms:modified xsi:type="dcterms:W3CDTF">2017-03-21T14:47:20Z</dcterms:modified>
</cp:coreProperties>
</file>